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20" windowWidth="21720" windowHeight="12165" tabRatio="951" firstSheet="12" activeTab="19"/>
  </bookViews>
  <sheets>
    <sheet name="Заголовочный раздел" sheetId="58" r:id="rId1"/>
    <sheet name="Показатели финансового состояни" sheetId="63" r:id="rId2"/>
    <sheet name="Показатели  по поступлениям" sheetId="62" r:id="rId3"/>
    <sheet name="Приложение 1" sheetId="79" r:id="rId4"/>
    <sheet name="Приложение 2" sheetId="69" r:id="rId5"/>
    <sheet name="Касс. план (50400)" sheetId="68" r:id="rId6"/>
    <sheet name="Касс. план Обл. бюдж." sheetId="64" r:id="rId7"/>
    <sheet name="Остаток Обл. бюдж." sheetId="74" r:id="rId8"/>
    <sheet name="перевозка" sheetId="65" r:id="rId9"/>
    <sheet name="Остаток ХМАО" sheetId="75" r:id="rId10"/>
    <sheet name="Касс.пл.Внеб.(50300)СВОД" sheetId="66" r:id="rId11"/>
    <sheet name="Касс.пл.Внеб.(50300) (2)" sheetId="72" r:id="rId12"/>
    <sheet name="Остаток Внеб.(50300)" sheetId="77" r:id="rId13"/>
    <sheet name="Касс.пл.Внеб.(50320)" sheetId="71" r:id="rId14"/>
    <sheet name="Остаток Внеб.(50320)" sheetId="73" r:id="rId15"/>
    <sheet name="Субсидия (50500)" sheetId="70" r:id="rId16"/>
    <sheet name="Остаток по субсидии" sheetId="76" r:id="rId17"/>
    <sheet name="Касс.пл.Мед.стр.(00000)" sheetId="80" r:id="rId18"/>
    <sheet name="Остаток Мед.стр.(00000)" sheetId="81" r:id="rId19"/>
    <sheet name="Плановые показатели" sheetId="61" r:id="rId20"/>
  </sheets>
  <externalReferences>
    <externalReference r:id="rId21"/>
  </externalReferences>
  <definedNames>
    <definedName name="_xlnm.Print_Titles" localSheetId="5">'Касс. план (50400)'!$9:$14</definedName>
    <definedName name="_xlnm.Print_Titles" localSheetId="6">'Касс. план Обл. бюдж.'!$9:$14</definedName>
    <definedName name="_xlnm.Print_Titles" localSheetId="11">'Касс.пл.Внеб.(50300) (2)'!$9:$14</definedName>
    <definedName name="_xlnm.Print_Titles" localSheetId="10">'Касс.пл.Внеб.(50300)СВОД'!$9:$14</definedName>
    <definedName name="_xlnm.Print_Titles" localSheetId="13">'Касс.пл.Внеб.(50320)'!$9:$14</definedName>
    <definedName name="_xlnm.Print_Titles" localSheetId="17">'Касс.пл.Мед.стр.(00000)'!$9:$14</definedName>
    <definedName name="_xlnm.Print_Titles" localSheetId="12">'Остаток Внеб.(50300)'!$9:$14</definedName>
    <definedName name="_xlnm.Print_Titles" localSheetId="14">'Остаток Внеб.(50320)'!$9:$14</definedName>
    <definedName name="_xlnm.Print_Titles" localSheetId="18">'Остаток Мед.стр.(00000)'!$9:$14</definedName>
    <definedName name="_xlnm.Print_Titles" localSheetId="7">'Остаток Обл. бюдж.'!$9:$14</definedName>
    <definedName name="_xlnm.Print_Titles" localSheetId="16">'Остаток по субсидии'!$9:$14</definedName>
    <definedName name="_xlnm.Print_Titles" localSheetId="9">'Остаток ХМАО'!$9:$14</definedName>
    <definedName name="_xlnm.Print_Titles" localSheetId="8">перевозка!$9:$14</definedName>
    <definedName name="_xlnm.Print_Titles" localSheetId="2">'Показатели  по поступлениям'!$3:$7</definedName>
    <definedName name="_xlnm.Print_Titles" localSheetId="3">'Приложение 1'!$A:$B</definedName>
    <definedName name="_xlnm.Print_Titles" localSheetId="4">'Приложение 2'!$5:$10</definedName>
    <definedName name="_xlnm.Print_Titles" localSheetId="15">'Субсидия (50500)'!$9:$14</definedName>
    <definedName name="_xlnm.Print_Area" localSheetId="5">'Касс. план (50400)'!$B$1:$Q$83</definedName>
    <definedName name="_xlnm.Print_Area" localSheetId="6">'Касс. план Обл. бюдж.'!$A$1:$Q$81</definedName>
    <definedName name="_xlnm.Print_Area" localSheetId="11">'Касс.пл.Внеб.(50300) (2)'!$A$1:$Q$88</definedName>
    <definedName name="_xlnm.Print_Area" localSheetId="10">'Касс.пл.Внеб.(50300)СВОД'!$B$1:$Q$88</definedName>
    <definedName name="_xlnm.Print_Area" localSheetId="13">'Касс.пл.Внеб.(50320)'!$B$1:$Q$88</definedName>
    <definedName name="_xlnm.Print_Area" localSheetId="17">'Касс.пл.Мед.стр.(00000)'!$B$1:$Q$80</definedName>
    <definedName name="_xlnm.Print_Area" localSheetId="12">'Остаток Внеб.(50300)'!$B$1:$Q$88</definedName>
    <definedName name="_xlnm.Print_Area" localSheetId="14">'Остаток Внеб.(50320)'!$B$1:$Q$88</definedName>
    <definedName name="_xlnm.Print_Area" localSheetId="18">'Остаток Мед.стр.(00000)'!$B$1:$Q$80</definedName>
    <definedName name="_xlnm.Print_Area" localSheetId="7">'Остаток Обл. бюдж.'!$B$1:$Q$81</definedName>
    <definedName name="_xlnm.Print_Area" localSheetId="16">'Остаток по субсидии'!$B$1:$Q$80</definedName>
    <definedName name="_xlnm.Print_Area" localSheetId="9">'Остаток ХМАО'!$B$1:$Q$81</definedName>
    <definedName name="_xlnm.Print_Area" localSheetId="8">перевозка!$B$1:$Q$81</definedName>
    <definedName name="_xlnm.Print_Area" localSheetId="19">'Плановые показатели'!$A$1:$N$32</definedName>
    <definedName name="_xlnm.Print_Area" localSheetId="2">'Показатели  по поступлениям'!$B$1:$I$66</definedName>
    <definedName name="_xlnm.Print_Area" localSheetId="3">'Приложение 1'!$A$1:$V$88</definedName>
    <definedName name="_xlnm.Print_Area" localSheetId="4">'Приложение 2'!$B$1:$M$92</definedName>
    <definedName name="_xlnm.Print_Area" localSheetId="15">'Субсидия (50500)'!$A$1:$Q$80</definedName>
  </definedNames>
  <calcPr calcId="145621"/>
</workbook>
</file>

<file path=xl/calcChain.xml><?xml version="1.0" encoding="utf-8"?>
<calcChain xmlns="http://schemas.openxmlformats.org/spreadsheetml/2006/main">
  <c r="O50" i="72" l="1"/>
  <c r="P50" i="72"/>
  <c r="M50" i="72" l="1"/>
  <c r="N44" i="72"/>
  <c r="F50" i="73"/>
  <c r="M36" i="70"/>
  <c r="O38" i="72" l="1"/>
  <c r="M44" i="72" l="1"/>
  <c r="L50" i="72"/>
  <c r="F63" i="72"/>
  <c r="H63" i="72"/>
  <c r="O56" i="64" l="1"/>
  <c r="Q56" i="64"/>
  <c r="M76" i="69" l="1"/>
  <c r="L76" i="69"/>
  <c r="M67" i="69"/>
  <c r="L67" i="69"/>
  <c r="M63" i="69"/>
  <c r="L63" i="69"/>
  <c r="M60" i="69"/>
  <c r="L60" i="69"/>
  <c r="M54" i="69"/>
  <c r="L54" i="69"/>
  <c r="M48" i="69"/>
  <c r="L48" i="69"/>
  <c r="M42" i="69"/>
  <c r="M39" i="69" s="1"/>
  <c r="L42" i="69"/>
  <c r="M35" i="69"/>
  <c r="L35" i="69"/>
  <c r="M14" i="69"/>
  <c r="L14" i="69"/>
  <c r="M21" i="69"/>
  <c r="L21" i="69"/>
  <c r="M19" i="69"/>
  <c r="L19" i="69"/>
  <c r="I9" i="62"/>
  <c r="H9" i="62"/>
  <c r="I25" i="62"/>
  <c r="H25" i="62"/>
  <c r="I61" i="62"/>
  <c r="H61" i="62"/>
  <c r="I55" i="62"/>
  <c r="H55" i="62"/>
  <c r="I46" i="62"/>
  <c r="H46" i="62"/>
  <c r="I42" i="62"/>
  <c r="H42" i="62"/>
  <c r="I39" i="62"/>
  <c r="H39" i="62"/>
  <c r="I35" i="62"/>
  <c r="H35" i="62"/>
  <c r="I31" i="62"/>
  <c r="H31" i="62"/>
  <c r="I18" i="62"/>
  <c r="H18" i="62"/>
  <c r="M12" i="69" l="1"/>
  <c r="L39" i="69"/>
  <c r="L33" i="69" s="1"/>
  <c r="M33" i="69"/>
  <c r="L12" i="69"/>
  <c r="I22" i="62"/>
  <c r="I16" i="62" s="1"/>
  <c r="H22" i="62"/>
  <c r="H16" i="62" s="1"/>
  <c r="G38" i="72"/>
  <c r="H38" i="72"/>
  <c r="I38" i="72"/>
  <c r="J38" i="72"/>
  <c r="K38" i="72"/>
  <c r="L38" i="72"/>
  <c r="M38" i="72"/>
  <c r="N38" i="72"/>
  <c r="P38" i="72"/>
  <c r="Q38" i="72"/>
  <c r="F38" i="72"/>
  <c r="G63" i="72"/>
  <c r="I63" i="72"/>
  <c r="J63" i="72"/>
  <c r="K63" i="72"/>
  <c r="L63" i="72"/>
  <c r="M63" i="72"/>
  <c r="N63" i="72"/>
  <c r="O63" i="72"/>
  <c r="P63" i="72"/>
  <c r="Q63" i="72"/>
  <c r="J31" i="64"/>
  <c r="M31" i="64" l="1"/>
  <c r="N31" i="64"/>
  <c r="O31" i="64"/>
  <c r="K56" i="64" l="1"/>
  <c r="L31" i="64" l="1"/>
  <c r="K31" i="64"/>
  <c r="J37" i="64" l="1"/>
  <c r="I31" i="64" l="1"/>
  <c r="H31" i="64"/>
  <c r="G31" i="64"/>
  <c r="F31" i="64"/>
  <c r="D24" i="79" l="1"/>
  <c r="D26" i="79"/>
  <c r="D27" i="79"/>
  <c r="D28" i="79"/>
  <c r="D30" i="79"/>
  <c r="D59" i="79"/>
  <c r="D31" i="79"/>
  <c r="D33" i="79"/>
  <c r="D34" i="79"/>
  <c r="D35" i="79"/>
  <c r="D36" i="79"/>
  <c r="D37" i="79"/>
  <c r="D39" i="79"/>
  <c r="D40" i="79"/>
  <c r="D41" i="79"/>
  <c r="D42" i="79"/>
  <c r="D43" i="79"/>
  <c r="D45" i="79"/>
  <c r="D46" i="79"/>
  <c r="D47" i="79"/>
  <c r="D48" i="79"/>
  <c r="D49" i="79"/>
  <c r="D51" i="79"/>
  <c r="D52" i="79"/>
  <c r="D54" i="79"/>
  <c r="D55" i="79"/>
  <c r="D56" i="79"/>
  <c r="D58" i="79"/>
  <c r="D60" i="79"/>
  <c r="D61" i="79"/>
  <c r="D62" i="79"/>
  <c r="D63" i="79"/>
  <c r="D64" i="79"/>
  <c r="D65" i="79"/>
  <c r="D67" i="79"/>
  <c r="D68" i="79"/>
  <c r="D69" i="79"/>
  <c r="D70" i="79"/>
  <c r="D71" i="79"/>
  <c r="D72" i="79"/>
  <c r="D73" i="79"/>
  <c r="D74" i="79"/>
  <c r="D75" i="79"/>
  <c r="D76" i="79"/>
  <c r="D78" i="79"/>
  <c r="D79" i="79"/>
  <c r="D80" i="79"/>
  <c r="D81" i="79"/>
  <c r="D82" i="79"/>
  <c r="D84" i="79"/>
  <c r="D85" i="79"/>
  <c r="I53" i="79"/>
  <c r="O53" i="79"/>
  <c r="O50" i="79"/>
  <c r="I50" i="79"/>
  <c r="G50" i="79"/>
  <c r="H50" i="79"/>
  <c r="P24" i="79"/>
  <c r="F57" i="79"/>
  <c r="G57" i="79"/>
  <c r="H57" i="79"/>
  <c r="I57" i="79"/>
  <c r="E57" i="79"/>
  <c r="D57" i="79" l="1"/>
  <c r="O6" i="79"/>
  <c r="B5" i="69"/>
  <c r="B14" i="70"/>
  <c r="B14" i="76"/>
  <c r="B14" i="80"/>
  <c r="B14" i="81"/>
  <c r="B14" i="71"/>
  <c r="B14" i="68"/>
  <c r="B14" i="64" s="1"/>
  <c r="B6" i="63"/>
  <c r="N38" i="79"/>
  <c r="O38" i="79"/>
  <c r="K38" i="79"/>
  <c r="L38" i="79"/>
  <c r="E38" i="79"/>
  <c r="F38" i="79"/>
  <c r="G38" i="79"/>
  <c r="H38" i="79"/>
  <c r="O44" i="79"/>
  <c r="E53" i="79"/>
  <c r="N44" i="79"/>
  <c r="K44" i="79"/>
  <c r="L44" i="79"/>
  <c r="F44" i="79"/>
  <c r="E44" i="79"/>
  <c r="H44" i="79"/>
  <c r="G44" i="79"/>
  <c r="H32" i="79"/>
  <c r="E32" i="79"/>
  <c r="K24" i="66"/>
  <c r="J24" i="66"/>
  <c r="N57" i="79" l="1"/>
  <c r="K24" i="64" l="1"/>
  <c r="J25" i="66" l="1"/>
  <c r="E19" i="76" l="1"/>
  <c r="F47" i="66"/>
  <c r="G47" i="66"/>
  <c r="H47" i="66"/>
  <c r="I47" i="66"/>
  <c r="J47" i="66"/>
  <c r="K47" i="66"/>
  <c r="L47" i="66"/>
  <c r="M47" i="66"/>
  <c r="N47" i="66"/>
  <c r="O47" i="66"/>
  <c r="P47" i="66"/>
  <c r="Q47" i="66"/>
  <c r="N49" i="66"/>
  <c r="N46" i="66"/>
  <c r="F49" i="66"/>
  <c r="G49" i="66"/>
  <c r="H49" i="66"/>
  <c r="I49" i="66"/>
  <c r="J49" i="66"/>
  <c r="K49" i="66"/>
  <c r="L49" i="66"/>
  <c r="M49" i="66"/>
  <c r="O49" i="66"/>
  <c r="P49" i="66"/>
  <c r="Q49" i="66"/>
  <c r="G42" i="66"/>
  <c r="H42" i="66"/>
  <c r="I42" i="66"/>
  <c r="J42" i="66"/>
  <c r="K42" i="66"/>
  <c r="L42" i="66"/>
  <c r="M42" i="66"/>
  <c r="N42" i="66"/>
  <c r="O42" i="66"/>
  <c r="P42" i="66"/>
  <c r="Q42" i="66"/>
  <c r="F32" i="66"/>
  <c r="G32" i="66"/>
  <c r="H32" i="66"/>
  <c r="I32" i="66"/>
  <c r="J32" i="66"/>
  <c r="K32" i="66"/>
  <c r="L32" i="66"/>
  <c r="M32" i="66"/>
  <c r="N32" i="66"/>
  <c r="O32" i="66"/>
  <c r="P32" i="66"/>
  <c r="Q32" i="66"/>
  <c r="F33" i="66"/>
  <c r="G33" i="66"/>
  <c r="H33" i="66"/>
  <c r="I33" i="66"/>
  <c r="J33" i="66"/>
  <c r="K33" i="66"/>
  <c r="L33" i="66"/>
  <c r="M33" i="66"/>
  <c r="N33" i="66"/>
  <c r="O33" i="66"/>
  <c r="P33" i="66"/>
  <c r="Q33" i="66"/>
  <c r="F34" i="66"/>
  <c r="G34" i="66"/>
  <c r="H34" i="66"/>
  <c r="I34" i="66"/>
  <c r="J34" i="66"/>
  <c r="K34" i="66"/>
  <c r="L34" i="66"/>
  <c r="M34" i="66"/>
  <c r="N34" i="66"/>
  <c r="O34" i="66"/>
  <c r="P34" i="66"/>
  <c r="Q34" i="66"/>
  <c r="J26" i="66"/>
  <c r="J27" i="66"/>
  <c r="J28" i="66"/>
  <c r="N61" i="66"/>
  <c r="F70" i="66"/>
  <c r="G70" i="66"/>
  <c r="H70" i="66"/>
  <c r="I70" i="66"/>
  <c r="J70" i="66"/>
  <c r="K70" i="66"/>
  <c r="L70" i="66"/>
  <c r="F71" i="66"/>
  <c r="G71" i="66"/>
  <c r="H71" i="66"/>
  <c r="I71" i="66"/>
  <c r="J71" i="66"/>
  <c r="K71" i="66"/>
  <c r="L71" i="66"/>
  <c r="I69" i="66"/>
  <c r="M68" i="66"/>
  <c r="K69" i="66"/>
  <c r="F43" i="74" l="1"/>
  <c r="G43" i="74"/>
  <c r="L32" i="79"/>
  <c r="M38" i="79"/>
  <c r="M44" i="79"/>
  <c r="I44" i="79"/>
  <c r="D44" i="79" s="1"/>
  <c r="I38" i="79"/>
  <c r="D38" i="79" s="1"/>
  <c r="K23" i="66"/>
  <c r="J23" i="66"/>
  <c r="J20" i="77"/>
  <c r="E19" i="77"/>
  <c r="F20" i="77"/>
  <c r="U17" i="79"/>
  <c r="Q56" i="79" l="1"/>
  <c r="U35" i="79"/>
  <c r="U36" i="79"/>
  <c r="U37" i="79"/>
  <c r="U38" i="79"/>
  <c r="U39" i="79"/>
  <c r="U40" i="79"/>
  <c r="U41" i="79"/>
  <c r="U42" i="79"/>
  <c r="U43" i="79"/>
  <c r="U44" i="79"/>
  <c r="U45" i="79"/>
  <c r="U46" i="79"/>
  <c r="U47" i="79"/>
  <c r="U48" i="79"/>
  <c r="U49" i="79"/>
  <c r="U50" i="79"/>
  <c r="U51" i="79"/>
  <c r="U52" i="79"/>
  <c r="U53" i="79"/>
  <c r="U54" i="79"/>
  <c r="U56" i="79"/>
  <c r="U58" i="79"/>
  <c r="U59" i="79"/>
  <c r="U60" i="79"/>
  <c r="U61" i="79"/>
  <c r="U62" i="79"/>
  <c r="U63" i="79"/>
  <c r="U64" i="79"/>
  <c r="U65" i="79"/>
  <c r="U67" i="79"/>
  <c r="U68" i="79"/>
  <c r="U69" i="79"/>
  <c r="U70" i="79"/>
  <c r="U71" i="79"/>
  <c r="U72" i="79"/>
  <c r="U73" i="79"/>
  <c r="U74" i="79"/>
  <c r="U75" i="79"/>
  <c r="U76" i="79"/>
  <c r="U78" i="79"/>
  <c r="U79" i="79"/>
  <c r="U80" i="79"/>
  <c r="T30" i="79"/>
  <c r="T31" i="79"/>
  <c r="T33" i="79"/>
  <c r="T34" i="79"/>
  <c r="T35" i="79"/>
  <c r="T36" i="79"/>
  <c r="T37" i="79"/>
  <c r="T38" i="79"/>
  <c r="T39" i="79"/>
  <c r="T40" i="79"/>
  <c r="T41" i="79"/>
  <c r="T42" i="79"/>
  <c r="T43" i="79"/>
  <c r="T44" i="79"/>
  <c r="T45" i="79"/>
  <c r="T46" i="79"/>
  <c r="T47" i="79"/>
  <c r="T48" i="79"/>
  <c r="T49" i="79"/>
  <c r="T51" i="79"/>
  <c r="T52" i="79"/>
  <c r="T54" i="79"/>
  <c r="T56" i="79"/>
  <c r="T58" i="79"/>
  <c r="T59" i="79"/>
  <c r="T60" i="79"/>
  <c r="T61" i="79"/>
  <c r="T62" i="79"/>
  <c r="T63" i="79"/>
  <c r="T64" i="79"/>
  <c r="T65" i="79"/>
  <c r="T67" i="79"/>
  <c r="T68" i="79"/>
  <c r="T69" i="79"/>
  <c r="T70" i="79"/>
  <c r="T71" i="79"/>
  <c r="T72" i="79"/>
  <c r="T73" i="79"/>
  <c r="T74" i="79"/>
  <c r="T75" i="79"/>
  <c r="T76" i="79"/>
  <c r="T78" i="79"/>
  <c r="T79" i="79"/>
  <c r="T80" i="79"/>
  <c r="S30" i="79"/>
  <c r="S31" i="79"/>
  <c r="S33" i="79"/>
  <c r="S34" i="79"/>
  <c r="S35" i="79"/>
  <c r="S36" i="79"/>
  <c r="S37" i="79"/>
  <c r="S38" i="79"/>
  <c r="S39" i="79"/>
  <c r="S40" i="79"/>
  <c r="S41" i="79"/>
  <c r="S42" i="79"/>
  <c r="S43" i="79"/>
  <c r="S44" i="79"/>
  <c r="S45" i="79"/>
  <c r="S46" i="79"/>
  <c r="S47" i="79"/>
  <c r="S48" i="79"/>
  <c r="S49" i="79"/>
  <c r="S51" i="79"/>
  <c r="S52" i="79"/>
  <c r="S54" i="79"/>
  <c r="S56" i="79"/>
  <c r="S58" i="79"/>
  <c r="S59" i="79"/>
  <c r="S60" i="79"/>
  <c r="S61" i="79"/>
  <c r="S62" i="79"/>
  <c r="S63" i="79"/>
  <c r="S64" i="79"/>
  <c r="S65" i="79"/>
  <c r="S67" i="79"/>
  <c r="S68" i="79"/>
  <c r="S69" i="79"/>
  <c r="S70" i="79"/>
  <c r="S71" i="79"/>
  <c r="S72" i="79"/>
  <c r="S73" i="79"/>
  <c r="S74" i="79"/>
  <c r="S75" i="79"/>
  <c r="S76" i="79"/>
  <c r="S78" i="79"/>
  <c r="S79" i="79"/>
  <c r="S80" i="79"/>
  <c r="S81" i="79"/>
  <c r="S82" i="79"/>
  <c r="R30" i="79"/>
  <c r="R31" i="79"/>
  <c r="R33" i="79"/>
  <c r="R34" i="79"/>
  <c r="R35" i="79"/>
  <c r="R36" i="79"/>
  <c r="R37" i="79"/>
  <c r="R38" i="79"/>
  <c r="R39" i="79"/>
  <c r="R40" i="79"/>
  <c r="R41" i="79"/>
  <c r="R42" i="79"/>
  <c r="R43" i="79"/>
  <c r="R44" i="79"/>
  <c r="R45" i="79"/>
  <c r="R46" i="79"/>
  <c r="R47" i="79"/>
  <c r="R48" i="79"/>
  <c r="R49" i="79"/>
  <c r="R51" i="79"/>
  <c r="R52" i="79"/>
  <c r="R54" i="79"/>
  <c r="R56" i="79"/>
  <c r="R58" i="79"/>
  <c r="R59" i="79"/>
  <c r="R60" i="79"/>
  <c r="R61" i="79"/>
  <c r="R62" i="79"/>
  <c r="R63" i="79"/>
  <c r="R64" i="79"/>
  <c r="R65" i="79"/>
  <c r="R67" i="79"/>
  <c r="R68" i="79"/>
  <c r="R69" i="79"/>
  <c r="R70" i="79"/>
  <c r="R71" i="79"/>
  <c r="R72" i="79"/>
  <c r="R73" i="79"/>
  <c r="R74" i="79"/>
  <c r="R75" i="79"/>
  <c r="R76" i="79"/>
  <c r="R78" i="79"/>
  <c r="R79" i="79"/>
  <c r="R80" i="79"/>
  <c r="R81" i="79"/>
  <c r="R82" i="79"/>
  <c r="Q31" i="79"/>
  <c r="Q33" i="79"/>
  <c r="Q34" i="79"/>
  <c r="Q35" i="79"/>
  <c r="Q36" i="79"/>
  <c r="P36" i="79" s="1"/>
  <c r="Q37" i="79"/>
  <c r="Q38" i="79"/>
  <c r="Q39" i="79"/>
  <c r="Q40" i="79"/>
  <c r="P40" i="79" s="1"/>
  <c r="Q41" i="79"/>
  <c r="Q42" i="79"/>
  <c r="Q43" i="79"/>
  <c r="Q44" i="79"/>
  <c r="Q45" i="79"/>
  <c r="Q46" i="79"/>
  <c r="Q47" i="79"/>
  <c r="Q48" i="79"/>
  <c r="P48" i="79" s="1"/>
  <c r="Q49" i="79"/>
  <c r="Q51" i="79"/>
  <c r="Q52" i="79"/>
  <c r="Q54" i="79"/>
  <c r="P54" i="79" s="1"/>
  <c r="Q58" i="79"/>
  <c r="P58" i="79" s="1"/>
  <c r="Q59" i="79"/>
  <c r="Q60" i="79"/>
  <c r="P60" i="79" s="1"/>
  <c r="Q61" i="79"/>
  <c r="P61" i="79" s="1"/>
  <c r="Q62" i="79"/>
  <c r="P62" i="79" s="1"/>
  <c r="Q63" i="79"/>
  <c r="Q64" i="79"/>
  <c r="P64" i="79" s="1"/>
  <c r="Q65" i="79"/>
  <c r="Q67" i="79"/>
  <c r="P67" i="79" s="1"/>
  <c r="Q68" i="79"/>
  <c r="Q69" i="79"/>
  <c r="P69" i="79" s="1"/>
  <c r="Q70" i="79"/>
  <c r="P70" i="79" s="1"/>
  <c r="Q71" i="79"/>
  <c r="Q72" i="79"/>
  <c r="Q73" i="79"/>
  <c r="P73" i="79" s="1"/>
  <c r="Q74" i="79"/>
  <c r="P74" i="79" s="1"/>
  <c r="Q75" i="79"/>
  <c r="P75" i="79" s="1"/>
  <c r="Q76" i="79"/>
  <c r="Q78" i="79"/>
  <c r="P78" i="79" s="1"/>
  <c r="Q79" i="79"/>
  <c r="P79" i="79" s="1"/>
  <c r="Q80" i="79"/>
  <c r="P80" i="79" s="1"/>
  <c r="Q81" i="79"/>
  <c r="Q82" i="79"/>
  <c r="Q28" i="79"/>
  <c r="U33" i="79"/>
  <c r="U34" i="79"/>
  <c r="M32" i="79"/>
  <c r="N32" i="79"/>
  <c r="O32" i="79"/>
  <c r="K32" i="79"/>
  <c r="F32" i="79"/>
  <c r="G32" i="79"/>
  <c r="I32" i="79"/>
  <c r="J44" i="79"/>
  <c r="F25" i="79"/>
  <c r="U31" i="79"/>
  <c r="U28" i="79"/>
  <c r="U20" i="79"/>
  <c r="U18" i="79"/>
  <c r="U16" i="79"/>
  <c r="Q13" i="79"/>
  <c r="R13" i="79"/>
  <c r="S13" i="79"/>
  <c r="T13" i="79"/>
  <c r="U13" i="79"/>
  <c r="P65" i="79" l="1"/>
  <c r="P44" i="79"/>
  <c r="P71" i="79"/>
  <c r="R32" i="79"/>
  <c r="D32" i="79"/>
  <c r="P52" i="79"/>
  <c r="P47" i="79"/>
  <c r="P43" i="79"/>
  <c r="P39" i="79"/>
  <c r="P35" i="79"/>
  <c r="P76" i="79"/>
  <c r="P72" i="79"/>
  <c r="P68" i="79"/>
  <c r="P63" i="79"/>
  <c r="P59" i="79"/>
  <c r="P51" i="79"/>
  <c r="P46" i="79"/>
  <c r="P42" i="79"/>
  <c r="P45" i="79"/>
  <c r="P33" i="79"/>
  <c r="P31" i="79"/>
  <c r="P38" i="79"/>
  <c r="P49" i="79"/>
  <c r="P34" i="79"/>
  <c r="P37" i="79"/>
  <c r="P41" i="79"/>
  <c r="P56" i="79"/>
  <c r="T32" i="79"/>
  <c r="Q32" i="79"/>
  <c r="S32" i="79"/>
  <c r="P13" i="79"/>
  <c r="F29" i="68" l="1"/>
  <c r="G27" i="68"/>
  <c r="H27" i="68"/>
  <c r="I27" i="68"/>
  <c r="F27" i="68"/>
  <c r="E25" i="68" l="1"/>
  <c r="F25" i="68"/>
  <c r="G25" i="68"/>
  <c r="H25" i="68"/>
  <c r="I25" i="68"/>
  <c r="J25" i="68"/>
  <c r="K25" i="68"/>
  <c r="L25" i="68"/>
  <c r="M25" i="68"/>
  <c r="N25" i="68"/>
  <c r="O25" i="68"/>
  <c r="P25" i="68"/>
  <c r="Q25" i="68"/>
  <c r="J27" i="68"/>
  <c r="K27" i="68"/>
  <c r="L27" i="68"/>
  <c r="M27" i="68"/>
  <c r="N27" i="68"/>
  <c r="O27" i="68"/>
  <c r="P27" i="68"/>
  <c r="Q27" i="68"/>
  <c r="F28" i="68"/>
  <c r="G28" i="68"/>
  <c r="H28" i="68"/>
  <c r="I28" i="68"/>
  <c r="J28" i="68"/>
  <c r="K28" i="68"/>
  <c r="L28" i="68"/>
  <c r="M28" i="68"/>
  <c r="N28" i="68"/>
  <c r="O28" i="68"/>
  <c r="P28" i="68"/>
  <c r="Q28" i="68"/>
  <c r="G29" i="68"/>
  <c r="H29" i="68"/>
  <c r="I29" i="68"/>
  <c r="J29" i="68"/>
  <c r="K29" i="68"/>
  <c r="L29" i="68"/>
  <c r="M29" i="68"/>
  <c r="N29" i="68"/>
  <c r="O29" i="68"/>
  <c r="P29" i="68"/>
  <c r="Q29" i="68"/>
  <c r="E31" i="68"/>
  <c r="F31" i="68"/>
  <c r="G31" i="68"/>
  <c r="H31" i="68"/>
  <c r="I31" i="68"/>
  <c r="J31" i="68"/>
  <c r="K31" i="68"/>
  <c r="L31" i="68"/>
  <c r="M31" i="68"/>
  <c r="N31" i="68"/>
  <c r="O31" i="68"/>
  <c r="P31" i="68"/>
  <c r="Q31" i="68"/>
  <c r="F32" i="68"/>
  <c r="G32" i="68"/>
  <c r="H32" i="68"/>
  <c r="I32" i="68"/>
  <c r="J32" i="68"/>
  <c r="K32" i="68"/>
  <c r="L32" i="68"/>
  <c r="M32" i="68"/>
  <c r="N32" i="68"/>
  <c r="O32" i="68"/>
  <c r="P32" i="68"/>
  <c r="Q32" i="68"/>
  <c r="E34" i="68"/>
  <c r="F34" i="68"/>
  <c r="G34" i="68"/>
  <c r="H34" i="68"/>
  <c r="I34" i="68"/>
  <c r="J34" i="68"/>
  <c r="K34" i="68"/>
  <c r="L34" i="68"/>
  <c r="M34" i="68"/>
  <c r="N34" i="68"/>
  <c r="O34" i="68"/>
  <c r="P34" i="68"/>
  <c r="Q34" i="68"/>
  <c r="F35" i="68"/>
  <c r="G35" i="68"/>
  <c r="H35" i="68"/>
  <c r="I35" i="68"/>
  <c r="J35" i="68"/>
  <c r="K35" i="68"/>
  <c r="L35" i="68"/>
  <c r="M35" i="68"/>
  <c r="N35" i="68"/>
  <c r="O35" i="68"/>
  <c r="P35" i="68"/>
  <c r="Q35" i="68"/>
  <c r="F36" i="68"/>
  <c r="G36" i="68"/>
  <c r="H36" i="68"/>
  <c r="I36" i="68"/>
  <c r="J36" i="68"/>
  <c r="K36" i="68"/>
  <c r="L36" i="68"/>
  <c r="M36" i="68"/>
  <c r="N36" i="68"/>
  <c r="O36" i="68"/>
  <c r="P36" i="68"/>
  <c r="Q36" i="68"/>
  <c r="F37" i="68"/>
  <c r="G37" i="68"/>
  <c r="H37" i="68"/>
  <c r="I37" i="68"/>
  <c r="J37" i="68"/>
  <c r="K37" i="68"/>
  <c r="L37" i="68"/>
  <c r="M37" i="68"/>
  <c r="N37" i="68"/>
  <c r="O37" i="68"/>
  <c r="P37" i="68"/>
  <c r="Q37" i="68"/>
  <c r="F38" i="68"/>
  <c r="G38" i="68"/>
  <c r="H38" i="68"/>
  <c r="I38" i="68"/>
  <c r="J38" i="68"/>
  <c r="K38" i="68"/>
  <c r="L38" i="68"/>
  <c r="M38" i="68"/>
  <c r="N38" i="68"/>
  <c r="O38" i="68"/>
  <c r="P38" i="68"/>
  <c r="Q38" i="68"/>
  <c r="E40" i="68"/>
  <c r="F40" i="68"/>
  <c r="G40" i="68"/>
  <c r="H40" i="68"/>
  <c r="I40" i="68"/>
  <c r="J40" i="68"/>
  <c r="K40" i="68"/>
  <c r="L40" i="68"/>
  <c r="M40" i="68"/>
  <c r="N40" i="68"/>
  <c r="O40" i="68"/>
  <c r="P40" i="68"/>
  <c r="Q40" i="68"/>
  <c r="F41" i="68"/>
  <c r="G41" i="68"/>
  <c r="H41" i="68"/>
  <c r="I41" i="68"/>
  <c r="J41" i="68"/>
  <c r="K41" i="68"/>
  <c r="L41" i="68"/>
  <c r="M41" i="68"/>
  <c r="N41" i="68"/>
  <c r="O41" i="68"/>
  <c r="P41" i="68"/>
  <c r="Q41" i="68"/>
  <c r="F42" i="68"/>
  <c r="G42" i="68"/>
  <c r="H42" i="68"/>
  <c r="I42" i="68"/>
  <c r="J42" i="68"/>
  <c r="K42" i="68"/>
  <c r="L42" i="68"/>
  <c r="M42" i="68"/>
  <c r="N42" i="68"/>
  <c r="O42" i="68"/>
  <c r="P42" i="68"/>
  <c r="Q42" i="68"/>
  <c r="E43" i="68"/>
  <c r="F43" i="68"/>
  <c r="G43" i="68"/>
  <c r="H43" i="68"/>
  <c r="I43" i="68"/>
  <c r="J43" i="68"/>
  <c r="K43" i="68"/>
  <c r="L43" i="68"/>
  <c r="M43" i="68"/>
  <c r="N43" i="68"/>
  <c r="O43" i="68"/>
  <c r="P43" i="68"/>
  <c r="Q43" i="68"/>
  <c r="F44" i="68"/>
  <c r="G44" i="68"/>
  <c r="H44" i="68"/>
  <c r="I44" i="68"/>
  <c r="J44" i="68"/>
  <c r="K44" i="68"/>
  <c r="L44" i="68"/>
  <c r="M44" i="68"/>
  <c r="N44" i="68"/>
  <c r="O44" i="68"/>
  <c r="P44" i="68"/>
  <c r="Q44" i="68"/>
  <c r="E46" i="68"/>
  <c r="F46" i="68"/>
  <c r="G46" i="68"/>
  <c r="H46" i="68"/>
  <c r="I46" i="68"/>
  <c r="J46" i="68"/>
  <c r="K46" i="68"/>
  <c r="L46" i="68"/>
  <c r="M46" i="68"/>
  <c r="N46" i="68"/>
  <c r="O46" i="68"/>
  <c r="P46" i="68"/>
  <c r="Q46" i="68"/>
  <c r="F47" i="68"/>
  <c r="G47" i="68"/>
  <c r="H47" i="68"/>
  <c r="I47" i="68"/>
  <c r="J47" i="68"/>
  <c r="K47" i="68"/>
  <c r="L47" i="68"/>
  <c r="M47" i="68"/>
  <c r="N47" i="68"/>
  <c r="O47" i="68"/>
  <c r="P47" i="68"/>
  <c r="Q47" i="68"/>
  <c r="E48" i="68"/>
  <c r="F48" i="68"/>
  <c r="G48" i="68"/>
  <c r="H48" i="68"/>
  <c r="I48" i="68"/>
  <c r="J48" i="68"/>
  <c r="K48" i="68"/>
  <c r="L48" i="68"/>
  <c r="M48" i="68"/>
  <c r="N48" i="68"/>
  <c r="O48" i="68"/>
  <c r="P48" i="68"/>
  <c r="Q48" i="68"/>
  <c r="F49" i="68"/>
  <c r="G49" i="68"/>
  <c r="H49" i="68"/>
  <c r="I49" i="68"/>
  <c r="J49" i="68"/>
  <c r="K49" i="68"/>
  <c r="L49" i="68"/>
  <c r="M49" i="68"/>
  <c r="N49" i="68"/>
  <c r="O49" i="68"/>
  <c r="P49" i="68"/>
  <c r="Q49" i="68"/>
  <c r="F50" i="68"/>
  <c r="G50" i="68"/>
  <c r="H50" i="68"/>
  <c r="I50" i="68"/>
  <c r="J50" i="68"/>
  <c r="K50" i="68"/>
  <c r="L50" i="68"/>
  <c r="M50" i="68"/>
  <c r="N50" i="68"/>
  <c r="O50" i="68"/>
  <c r="P50" i="68"/>
  <c r="Q50" i="68"/>
  <c r="F52" i="68"/>
  <c r="G52" i="68"/>
  <c r="H52" i="68"/>
  <c r="I52" i="68"/>
  <c r="J52" i="68"/>
  <c r="K52" i="68"/>
  <c r="L52" i="68"/>
  <c r="M52" i="68"/>
  <c r="N52" i="68"/>
  <c r="O52" i="68"/>
  <c r="P52" i="68"/>
  <c r="Q52" i="68"/>
  <c r="F53" i="68"/>
  <c r="G53" i="68"/>
  <c r="H53" i="68"/>
  <c r="I53" i="68"/>
  <c r="J53" i="68"/>
  <c r="K53" i="68"/>
  <c r="L53" i="68"/>
  <c r="M53" i="68"/>
  <c r="N53" i="68"/>
  <c r="O53" i="68"/>
  <c r="P53" i="68"/>
  <c r="Q53" i="68"/>
  <c r="E55" i="68"/>
  <c r="F55" i="68"/>
  <c r="G55" i="68"/>
  <c r="H55" i="68"/>
  <c r="I55" i="68"/>
  <c r="J55" i="68"/>
  <c r="K55" i="68"/>
  <c r="L55" i="68"/>
  <c r="M55" i="68"/>
  <c r="N55" i="68"/>
  <c r="O55" i="68"/>
  <c r="P55" i="68"/>
  <c r="Q55" i="68"/>
  <c r="F56" i="68"/>
  <c r="G56" i="68"/>
  <c r="H56" i="68"/>
  <c r="I56" i="68"/>
  <c r="J56" i="68"/>
  <c r="K56" i="68"/>
  <c r="L56" i="68"/>
  <c r="M56" i="68"/>
  <c r="N56" i="68"/>
  <c r="O56" i="68"/>
  <c r="P56" i="68"/>
  <c r="Q56" i="68"/>
  <c r="F57" i="68"/>
  <c r="G57" i="68"/>
  <c r="H57" i="68"/>
  <c r="I57" i="68"/>
  <c r="J57" i="68"/>
  <c r="K57" i="68"/>
  <c r="L57" i="68"/>
  <c r="M57" i="68"/>
  <c r="N57" i="68"/>
  <c r="O57" i="68"/>
  <c r="P57" i="68"/>
  <c r="Q57" i="68"/>
  <c r="E59" i="68"/>
  <c r="F59" i="68"/>
  <c r="G59" i="68"/>
  <c r="H59" i="68"/>
  <c r="I59" i="68"/>
  <c r="J59" i="68"/>
  <c r="K59" i="68"/>
  <c r="L59" i="68"/>
  <c r="M59" i="68"/>
  <c r="N59" i="68"/>
  <c r="O59" i="68"/>
  <c r="P59" i="68"/>
  <c r="Q59" i="68"/>
  <c r="F60" i="68"/>
  <c r="G60" i="68"/>
  <c r="H60" i="68"/>
  <c r="I60" i="68"/>
  <c r="J60" i="68"/>
  <c r="K60" i="68"/>
  <c r="L60" i="68"/>
  <c r="M60" i="68"/>
  <c r="N60" i="68"/>
  <c r="O60" i="68"/>
  <c r="P60" i="68"/>
  <c r="Q60" i="68"/>
  <c r="F61" i="68"/>
  <c r="G61" i="68"/>
  <c r="H61" i="68"/>
  <c r="I61" i="68"/>
  <c r="J61" i="68"/>
  <c r="K61" i="68"/>
  <c r="L61" i="68"/>
  <c r="M61" i="68"/>
  <c r="N61" i="68"/>
  <c r="O61" i="68"/>
  <c r="P61" i="68"/>
  <c r="Q61" i="68"/>
  <c r="F62" i="68"/>
  <c r="G62" i="68"/>
  <c r="H62" i="68"/>
  <c r="I62" i="68"/>
  <c r="J62" i="68"/>
  <c r="K62" i="68"/>
  <c r="L62" i="68"/>
  <c r="M62" i="68"/>
  <c r="N62" i="68"/>
  <c r="O62" i="68"/>
  <c r="P62" i="68"/>
  <c r="Q62" i="68"/>
  <c r="F63" i="68"/>
  <c r="G63" i="68"/>
  <c r="H63" i="68"/>
  <c r="I63" i="68"/>
  <c r="J63" i="68"/>
  <c r="K63" i="68"/>
  <c r="L63" i="68"/>
  <c r="M63" i="68"/>
  <c r="N63" i="68"/>
  <c r="O63" i="68"/>
  <c r="P63" i="68"/>
  <c r="Q63" i="68"/>
  <c r="F64" i="68"/>
  <c r="G64" i="68"/>
  <c r="H64" i="68"/>
  <c r="I64" i="68"/>
  <c r="J64" i="68"/>
  <c r="K64" i="68"/>
  <c r="L64" i="68"/>
  <c r="M64" i="68"/>
  <c r="N64" i="68"/>
  <c r="O64" i="68"/>
  <c r="P64" i="68"/>
  <c r="Q64" i="68"/>
  <c r="F65" i="68"/>
  <c r="G65" i="68"/>
  <c r="H65" i="68"/>
  <c r="I65" i="68"/>
  <c r="J65" i="68"/>
  <c r="K65" i="68"/>
  <c r="L65" i="68"/>
  <c r="M65" i="68"/>
  <c r="N65" i="68"/>
  <c r="O65" i="68"/>
  <c r="P65" i="68"/>
  <c r="Q65" i="68"/>
  <c r="F66" i="68"/>
  <c r="G66" i="68"/>
  <c r="H66" i="68"/>
  <c r="I66" i="68"/>
  <c r="J66" i="68"/>
  <c r="K66" i="68"/>
  <c r="L66" i="68"/>
  <c r="M66" i="68"/>
  <c r="N66" i="68"/>
  <c r="O66" i="68"/>
  <c r="P66" i="68"/>
  <c r="Q66" i="68"/>
  <c r="E68" i="68"/>
  <c r="F68" i="68"/>
  <c r="G68" i="68"/>
  <c r="H68" i="68"/>
  <c r="I68" i="68"/>
  <c r="J68" i="68"/>
  <c r="K68" i="68"/>
  <c r="L68" i="68"/>
  <c r="M68" i="68"/>
  <c r="N68" i="68"/>
  <c r="O68" i="68"/>
  <c r="P68" i="68"/>
  <c r="Q68" i="68"/>
  <c r="F69" i="68"/>
  <c r="G69" i="68"/>
  <c r="H69" i="68"/>
  <c r="I69" i="68"/>
  <c r="J69" i="68"/>
  <c r="K69" i="68"/>
  <c r="L69" i="68"/>
  <c r="M69" i="68"/>
  <c r="N69" i="68"/>
  <c r="O69" i="68"/>
  <c r="P69" i="68"/>
  <c r="Q69" i="68"/>
  <c r="F70" i="68"/>
  <c r="G70" i="68"/>
  <c r="H70" i="68"/>
  <c r="I70" i="68"/>
  <c r="J70" i="68"/>
  <c r="K70" i="68"/>
  <c r="L70" i="68"/>
  <c r="M70" i="68"/>
  <c r="N70" i="68"/>
  <c r="O70" i="68"/>
  <c r="P70" i="68"/>
  <c r="Q70" i="68"/>
  <c r="F71" i="68"/>
  <c r="G71" i="68"/>
  <c r="H71" i="68"/>
  <c r="I71" i="68"/>
  <c r="J71" i="68"/>
  <c r="K71" i="68"/>
  <c r="L71" i="68"/>
  <c r="M71" i="68"/>
  <c r="N71" i="68"/>
  <c r="O71" i="68"/>
  <c r="P71" i="68"/>
  <c r="Q71" i="68"/>
  <c r="F72" i="68"/>
  <c r="G72" i="68"/>
  <c r="H72" i="68"/>
  <c r="I72" i="68"/>
  <c r="J72" i="68"/>
  <c r="K72" i="68"/>
  <c r="L72" i="68"/>
  <c r="M72" i="68"/>
  <c r="N72" i="68"/>
  <c r="O72" i="68"/>
  <c r="P72" i="68"/>
  <c r="Q72" i="68"/>
  <c r="E73" i="68"/>
  <c r="F73" i="68"/>
  <c r="G73" i="68"/>
  <c r="H73" i="68"/>
  <c r="I73" i="68"/>
  <c r="J73" i="68"/>
  <c r="K73" i="68"/>
  <c r="L73" i="68"/>
  <c r="M73" i="68"/>
  <c r="N73" i="68"/>
  <c r="O73" i="68"/>
  <c r="P73" i="68"/>
  <c r="Q73" i="68"/>
  <c r="F74" i="68"/>
  <c r="G74" i="68"/>
  <c r="H74" i="68"/>
  <c r="I74" i="68"/>
  <c r="J74" i="68"/>
  <c r="K74" i="68"/>
  <c r="L74" i="68"/>
  <c r="M74" i="68"/>
  <c r="N74" i="68"/>
  <c r="O74" i="68"/>
  <c r="P74" i="68"/>
  <c r="Q74" i="68"/>
  <c r="F75" i="68"/>
  <c r="G75" i="68"/>
  <c r="H75" i="68"/>
  <c r="I75" i="68"/>
  <c r="J75" i="68"/>
  <c r="K75" i="68"/>
  <c r="L75" i="68"/>
  <c r="M75" i="68"/>
  <c r="N75" i="68"/>
  <c r="O75" i="68"/>
  <c r="P75" i="68"/>
  <c r="Q75" i="68"/>
  <c r="F76" i="68"/>
  <c r="G76" i="68"/>
  <c r="H76" i="68"/>
  <c r="I76" i="68"/>
  <c r="J76" i="68"/>
  <c r="K76" i="68"/>
  <c r="L76" i="68"/>
  <c r="M76" i="68"/>
  <c r="N76" i="68"/>
  <c r="O76" i="68"/>
  <c r="P76" i="68"/>
  <c r="Q76" i="68"/>
  <c r="F77" i="68"/>
  <c r="G77" i="68"/>
  <c r="H77" i="68"/>
  <c r="I77" i="68"/>
  <c r="J77" i="68"/>
  <c r="K77" i="68"/>
  <c r="L77" i="68"/>
  <c r="M77" i="68"/>
  <c r="N77" i="68"/>
  <c r="O77" i="68"/>
  <c r="P77" i="68"/>
  <c r="Q77" i="68"/>
  <c r="E79" i="68"/>
  <c r="F79" i="68"/>
  <c r="G79" i="68"/>
  <c r="H79" i="68"/>
  <c r="I79" i="68"/>
  <c r="J79" i="68"/>
  <c r="K79" i="68"/>
  <c r="L79" i="68"/>
  <c r="M79" i="68"/>
  <c r="N79" i="68"/>
  <c r="O79" i="68"/>
  <c r="P79" i="68"/>
  <c r="Q79" i="68"/>
  <c r="F80" i="68"/>
  <c r="G80" i="68"/>
  <c r="H80" i="68"/>
  <c r="I80" i="68"/>
  <c r="J80" i="68"/>
  <c r="K80" i="68"/>
  <c r="L80" i="68"/>
  <c r="M80" i="68"/>
  <c r="N80" i="68"/>
  <c r="O80" i="68"/>
  <c r="P80" i="68"/>
  <c r="Q80" i="68"/>
  <c r="F81" i="68"/>
  <c r="G81" i="68"/>
  <c r="H81" i="68"/>
  <c r="I81" i="68"/>
  <c r="J81" i="68"/>
  <c r="K81" i="68"/>
  <c r="L81" i="68"/>
  <c r="M81" i="68"/>
  <c r="N81" i="68"/>
  <c r="O81" i="68"/>
  <c r="P81" i="68"/>
  <c r="Q81" i="68"/>
  <c r="E82" i="68"/>
  <c r="F82" i="68"/>
  <c r="G82" i="68"/>
  <c r="H82" i="68"/>
  <c r="I82" i="68"/>
  <c r="J82" i="68"/>
  <c r="K82" i="68"/>
  <c r="L82" i="68"/>
  <c r="M82" i="68"/>
  <c r="N82" i="68"/>
  <c r="O82" i="68"/>
  <c r="P82" i="68"/>
  <c r="Q82" i="68"/>
  <c r="F83" i="68"/>
  <c r="G83" i="68"/>
  <c r="H83" i="68"/>
  <c r="I83" i="68"/>
  <c r="J83" i="68"/>
  <c r="K83" i="68"/>
  <c r="L83" i="68"/>
  <c r="M83" i="68"/>
  <c r="N83" i="68"/>
  <c r="O83" i="68"/>
  <c r="P83" i="68"/>
  <c r="Q83" i="68"/>
  <c r="F52" i="66" l="1"/>
  <c r="J13" i="79" l="1"/>
  <c r="J85" i="79"/>
  <c r="J84" i="79"/>
  <c r="J82" i="79"/>
  <c r="J80" i="79"/>
  <c r="J79" i="79"/>
  <c r="O77" i="79"/>
  <c r="N77" i="79"/>
  <c r="M77" i="79"/>
  <c r="L77" i="79"/>
  <c r="K77" i="79"/>
  <c r="J71" i="79"/>
  <c r="J70" i="79"/>
  <c r="J69" i="79"/>
  <c r="J68" i="79"/>
  <c r="O66" i="79"/>
  <c r="N66" i="79"/>
  <c r="M66" i="79"/>
  <c r="L66" i="79"/>
  <c r="K66" i="79"/>
  <c r="O57" i="79"/>
  <c r="M57" i="79"/>
  <c r="L57" i="79"/>
  <c r="R57" i="79" s="1"/>
  <c r="K57" i="79"/>
  <c r="J56" i="79"/>
  <c r="U55" i="79"/>
  <c r="J54" i="79"/>
  <c r="J52" i="79"/>
  <c r="N50" i="79"/>
  <c r="M50" i="79"/>
  <c r="L50" i="79"/>
  <c r="K50" i="79"/>
  <c r="J37" i="79"/>
  <c r="J36" i="79"/>
  <c r="J32" i="79"/>
  <c r="J31" i="79"/>
  <c r="L29" i="79"/>
  <c r="J28" i="79"/>
  <c r="J27" i="79"/>
  <c r="J26" i="79"/>
  <c r="O25" i="79"/>
  <c r="N25" i="79"/>
  <c r="M25" i="79"/>
  <c r="L25" i="79"/>
  <c r="K25" i="79"/>
  <c r="E25" i="79"/>
  <c r="Q27" i="79"/>
  <c r="Q30" i="79"/>
  <c r="P30" i="79" s="1"/>
  <c r="R27" i="79"/>
  <c r="R28" i="79"/>
  <c r="S26" i="79"/>
  <c r="S27" i="79"/>
  <c r="S28" i="79"/>
  <c r="R26" i="79"/>
  <c r="Q26" i="79"/>
  <c r="Q22" i="79"/>
  <c r="R22" i="79"/>
  <c r="S22" i="79"/>
  <c r="T22" i="79"/>
  <c r="U19" i="79"/>
  <c r="U26" i="79"/>
  <c r="U27" i="79"/>
  <c r="U30" i="79"/>
  <c r="U81" i="79"/>
  <c r="U82" i="79"/>
  <c r="T16" i="79"/>
  <c r="T26" i="79"/>
  <c r="T27" i="79"/>
  <c r="T28" i="79"/>
  <c r="T81" i="79"/>
  <c r="T82" i="79"/>
  <c r="P82" i="79" s="1"/>
  <c r="S21" i="79"/>
  <c r="T19" i="79"/>
  <c r="Q21" i="79"/>
  <c r="R20" i="79"/>
  <c r="Q20" i="79"/>
  <c r="S19" i="79"/>
  <c r="Q19" i="79"/>
  <c r="T18" i="79"/>
  <c r="S18" i="79"/>
  <c r="R18" i="79"/>
  <c r="R21" i="79"/>
  <c r="Q16" i="79"/>
  <c r="R16" i="79"/>
  <c r="S16" i="79"/>
  <c r="I25" i="79"/>
  <c r="E29" i="79"/>
  <c r="I29" i="79"/>
  <c r="I77" i="79"/>
  <c r="I66" i="79"/>
  <c r="E66" i="79"/>
  <c r="E77" i="79"/>
  <c r="E23" i="62"/>
  <c r="F23" i="62" s="1"/>
  <c r="E26" i="62"/>
  <c r="F26" i="62" s="1"/>
  <c r="F43" i="62"/>
  <c r="F10" i="62"/>
  <c r="F36" i="62"/>
  <c r="F40" i="62"/>
  <c r="E65" i="62"/>
  <c r="F65" i="62" s="1"/>
  <c r="G91" i="69"/>
  <c r="H91" i="69"/>
  <c r="I91" i="69"/>
  <c r="J91" i="69"/>
  <c r="K91" i="69"/>
  <c r="F88" i="69"/>
  <c r="P28" i="79" l="1"/>
  <c r="P81" i="79"/>
  <c r="P27" i="79"/>
  <c r="P26" i="79"/>
  <c r="U66" i="79"/>
  <c r="N53" i="79"/>
  <c r="T55" i="79"/>
  <c r="K53" i="79"/>
  <c r="Q55" i="79"/>
  <c r="S57" i="79"/>
  <c r="Q77" i="79"/>
  <c r="U77" i="79"/>
  <c r="U25" i="79"/>
  <c r="R55" i="79"/>
  <c r="M53" i="79"/>
  <c r="S55" i="79"/>
  <c r="Q57" i="79"/>
  <c r="U57" i="79"/>
  <c r="T57" i="79"/>
  <c r="Q66" i="79"/>
  <c r="F91" i="69"/>
  <c r="J57" i="79"/>
  <c r="J38" i="79"/>
  <c r="N29" i="79"/>
  <c r="J50" i="79"/>
  <c r="L53" i="79"/>
  <c r="J25" i="79"/>
  <c r="O29" i="79"/>
  <c r="O23" i="79" s="1"/>
  <c r="O14" i="79" s="1"/>
  <c r="J66" i="79"/>
  <c r="J77" i="79"/>
  <c r="P16" i="79"/>
  <c r="M29" i="79"/>
  <c r="J55" i="79"/>
  <c r="K29" i="79"/>
  <c r="I23" i="79"/>
  <c r="I14" i="79" s="1"/>
  <c r="U32" i="79"/>
  <c r="P32" i="79" s="1"/>
  <c r="J22" i="79" l="1"/>
  <c r="O22" i="79" s="1"/>
  <c r="O83" i="79"/>
  <c r="D22" i="79"/>
  <c r="I22" i="79" s="1"/>
  <c r="I83" i="79"/>
  <c r="P57" i="79"/>
  <c r="P55" i="79"/>
  <c r="M23" i="79"/>
  <c r="M14" i="79" s="1"/>
  <c r="J20" i="79" s="1"/>
  <c r="M20" i="79" s="1"/>
  <c r="N23" i="79"/>
  <c r="N14" i="79" s="1"/>
  <c r="J21" i="79" s="1"/>
  <c r="N21" i="79" s="1"/>
  <c r="K23" i="79"/>
  <c r="J53" i="79"/>
  <c r="Q29" i="79"/>
  <c r="J29" i="79"/>
  <c r="U22" i="79"/>
  <c r="P22" i="79" s="1"/>
  <c r="L23" i="79"/>
  <c r="L14" i="79" s="1"/>
  <c r="J19" i="79" s="1"/>
  <c r="L19" i="79" s="1"/>
  <c r="N83" i="79" l="1"/>
  <c r="J23" i="79"/>
  <c r="K14" i="79"/>
  <c r="J18" i="79" l="1"/>
  <c r="J14" i="79"/>
  <c r="E21" i="68"/>
  <c r="F21" i="68"/>
  <c r="G21" i="68"/>
  <c r="H21" i="68"/>
  <c r="I21" i="68"/>
  <c r="J21" i="68"/>
  <c r="K21" i="68"/>
  <c r="L21" i="68"/>
  <c r="M21" i="68"/>
  <c r="N21" i="68"/>
  <c r="O21" i="68"/>
  <c r="P21" i="68"/>
  <c r="Q21" i="68"/>
  <c r="P23" i="68"/>
  <c r="Q23" i="68"/>
  <c r="F52" i="74"/>
  <c r="E59" i="74"/>
  <c r="F56" i="74"/>
  <c r="E78" i="74"/>
  <c r="E67" i="74"/>
  <c r="F65" i="74"/>
  <c r="G76" i="74"/>
  <c r="G19" i="65"/>
  <c r="H19" i="65"/>
  <c r="I19" i="65"/>
  <c r="J19" i="65"/>
  <c r="K19" i="65"/>
  <c r="L19" i="65"/>
  <c r="M19" i="65"/>
  <c r="N19" i="65"/>
  <c r="O19" i="65"/>
  <c r="P19" i="65"/>
  <c r="Q19" i="65"/>
  <c r="F19" i="65"/>
  <c r="G19" i="64"/>
  <c r="G19" i="68" s="1"/>
  <c r="H19" i="64"/>
  <c r="H19" i="68" s="1"/>
  <c r="I19" i="64"/>
  <c r="I19" i="68" s="1"/>
  <c r="J19" i="64"/>
  <c r="J19" i="68" s="1"/>
  <c r="K19" i="64"/>
  <c r="K19" i="68" s="1"/>
  <c r="L19" i="64"/>
  <c r="L19" i="68" s="1"/>
  <c r="M19" i="64"/>
  <c r="M19" i="68" s="1"/>
  <c r="N19" i="64"/>
  <c r="N19" i="68" s="1"/>
  <c r="O19" i="64"/>
  <c r="O19" i="68" s="1"/>
  <c r="P19" i="64"/>
  <c r="P19" i="68" s="1"/>
  <c r="Q19" i="64"/>
  <c r="Q19" i="68" s="1"/>
  <c r="F19" i="64"/>
  <c r="F19" i="68" s="1"/>
  <c r="G19" i="72"/>
  <c r="F19" i="80"/>
  <c r="E81" i="75"/>
  <c r="E79" i="75"/>
  <c r="E78" i="75"/>
  <c r="Q76" i="75"/>
  <c r="P76" i="75"/>
  <c r="O76" i="75"/>
  <c r="N76" i="75"/>
  <c r="M76" i="75"/>
  <c r="L76" i="75"/>
  <c r="K76" i="75"/>
  <c r="J76" i="75"/>
  <c r="I76" i="75"/>
  <c r="H76" i="75"/>
  <c r="G76" i="75"/>
  <c r="F76" i="75"/>
  <c r="E75" i="75"/>
  <c r="E74" i="75"/>
  <c r="E73" i="75"/>
  <c r="E72" i="75"/>
  <c r="E70" i="75"/>
  <c r="E69" i="75"/>
  <c r="E68" i="75"/>
  <c r="E67" i="75"/>
  <c r="Q65" i="75"/>
  <c r="P65" i="75"/>
  <c r="O65" i="75"/>
  <c r="N65" i="75"/>
  <c r="M65" i="75"/>
  <c r="L65" i="75"/>
  <c r="K65" i="75"/>
  <c r="J65" i="75"/>
  <c r="I65" i="75"/>
  <c r="H65" i="75"/>
  <c r="G65" i="75"/>
  <c r="F65" i="75"/>
  <c r="E64" i="75"/>
  <c r="E63" i="75"/>
  <c r="E62" i="75"/>
  <c r="E61" i="75"/>
  <c r="E60" i="75"/>
  <c r="E59" i="75"/>
  <c r="E58" i="75"/>
  <c r="Q56" i="75"/>
  <c r="P56" i="75"/>
  <c r="O56" i="75"/>
  <c r="N56" i="75"/>
  <c r="M56" i="75"/>
  <c r="L56" i="75"/>
  <c r="K56" i="75"/>
  <c r="J56" i="75"/>
  <c r="I56" i="75"/>
  <c r="H56" i="75"/>
  <c r="G56" i="75"/>
  <c r="F56" i="75"/>
  <c r="E55" i="75"/>
  <c r="E54" i="75"/>
  <c r="Q52" i="75"/>
  <c r="P52" i="75"/>
  <c r="O52" i="75"/>
  <c r="N52" i="75"/>
  <c r="M52" i="75"/>
  <c r="L52" i="75"/>
  <c r="K52" i="75"/>
  <c r="J52" i="75"/>
  <c r="I52" i="75"/>
  <c r="H52" i="75"/>
  <c r="G52" i="75"/>
  <c r="F52" i="75"/>
  <c r="E51" i="75"/>
  <c r="E50" i="75"/>
  <c r="Q49" i="75"/>
  <c r="P49" i="75"/>
  <c r="O49" i="75"/>
  <c r="N49" i="75"/>
  <c r="M49" i="75"/>
  <c r="L49" i="75"/>
  <c r="K49" i="75"/>
  <c r="J49" i="75"/>
  <c r="I49" i="75"/>
  <c r="H49" i="75"/>
  <c r="G49" i="75"/>
  <c r="F49" i="75"/>
  <c r="E48" i="75"/>
  <c r="E47" i="75"/>
  <c r="E45" i="75"/>
  <c r="Q43" i="75"/>
  <c r="P43" i="75"/>
  <c r="O43" i="75"/>
  <c r="N43" i="75"/>
  <c r="M43" i="75"/>
  <c r="L43" i="75"/>
  <c r="K43" i="75"/>
  <c r="J43" i="75"/>
  <c r="I43" i="75"/>
  <c r="H43" i="75"/>
  <c r="G43" i="75"/>
  <c r="F43" i="75"/>
  <c r="E42" i="75"/>
  <c r="E40" i="75"/>
  <c r="E39" i="75"/>
  <c r="Q37" i="75"/>
  <c r="P37" i="75"/>
  <c r="O37" i="75"/>
  <c r="N37" i="75"/>
  <c r="M37" i="75"/>
  <c r="L37" i="75"/>
  <c r="K37" i="75"/>
  <c r="J37" i="75"/>
  <c r="I37" i="75"/>
  <c r="H37" i="75"/>
  <c r="G37" i="75"/>
  <c r="F37" i="75"/>
  <c r="E36" i="75"/>
  <c r="E35" i="75"/>
  <c r="E34" i="75"/>
  <c r="E33" i="75"/>
  <c r="Q31" i="75"/>
  <c r="P31" i="75"/>
  <c r="O31" i="75"/>
  <c r="N31" i="75"/>
  <c r="M31" i="75"/>
  <c r="L31" i="75"/>
  <c r="K31" i="75"/>
  <c r="J31" i="75"/>
  <c r="I31" i="75"/>
  <c r="H31" i="75"/>
  <c r="G31" i="75"/>
  <c r="F31" i="75"/>
  <c r="E30" i="75"/>
  <c r="E27" i="75"/>
  <c r="E26" i="75"/>
  <c r="E25" i="75"/>
  <c r="Q24" i="75"/>
  <c r="P24" i="75"/>
  <c r="O24" i="75"/>
  <c r="N24" i="75"/>
  <c r="M24" i="75"/>
  <c r="L24" i="75"/>
  <c r="J24" i="75"/>
  <c r="I24" i="75"/>
  <c r="H24" i="75"/>
  <c r="G24" i="75"/>
  <c r="F24" i="75"/>
  <c r="E19" i="75"/>
  <c r="G88" i="66"/>
  <c r="H88" i="66"/>
  <c r="I88" i="66"/>
  <c r="J88" i="66"/>
  <c r="K88" i="66"/>
  <c r="L88" i="66"/>
  <c r="M88" i="66"/>
  <c r="N88" i="66"/>
  <c r="O88" i="66"/>
  <c r="P88" i="66"/>
  <c r="Q88" i="66"/>
  <c r="F88" i="66"/>
  <c r="F86" i="66"/>
  <c r="G86" i="66"/>
  <c r="H86" i="66"/>
  <c r="I86" i="66"/>
  <c r="J86" i="66"/>
  <c r="K86" i="66"/>
  <c r="L86" i="66"/>
  <c r="M86" i="66"/>
  <c r="N86" i="66"/>
  <c r="O86" i="66"/>
  <c r="P86" i="66"/>
  <c r="Q86" i="66"/>
  <c r="G85" i="66"/>
  <c r="H85" i="66"/>
  <c r="H83" i="66" s="1"/>
  <c r="I85" i="66"/>
  <c r="J85" i="66"/>
  <c r="K85" i="66"/>
  <c r="L85" i="66"/>
  <c r="M85" i="66"/>
  <c r="N85" i="66"/>
  <c r="O85" i="66"/>
  <c r="P85" i="66"/>
  <c r="Q85" i="66"/>
  <c r="F85" i="66"/>
  <c r="F80" i="66"/>
  <c r="G80" i="66"/>
  <c r="H80" i="66"/>
  <c r="I80" i="66"/>
  <c r="J80" i="66"/>
  <c r="K80" i="66"/>
  <c r="L80" i="66"/>
  <c r="M80" i="66"/>
  <c r="N80" i="66"/>
  <c r="O80" i="66"/>
  <c r="P80" i="66"/>
  <c r="Q80" i="66"/>
  <c r="F81" i="66"/>
  <c r="G81" i="66"/>
  <c r="H81" i="66"/>
  <c r="I81" i="66"/>
  <c r="J81" i="66"/>
  <c r="K81" i="66"/>
  <c r="L81" i="66"/>
  <c r="M81" i="66"/>
  <c r="N81" i="66"/>
  <c r="O81" i="66"/>
  <c r="P81" i="66"/>
  <c r="Q81" i="66"/>
  <c r="F82" i="66"/>
  <c r="G82" i="66"/>
  <c r="H82" i="66"/>
  <c r="I82" i="66"/>
  <c r="J82" i="66"/>
  <c r="K82" i="66"/>
  <c r="L82" i="66"/>
  <c r="M82" i="66"/>
  <c r="N82" i="66"/>
  <c r="O82" i="66"/>
  <c r="P82" i="66"/>
  <c r="Q82" i="66"/>
  <c r="G79" i="66"/>
  <c r="H79" i="66"/>
  <c r="I79" i="66"/>
  <c r="J79" i="66"/>
  <c r="K79" i="66"/>
  <c r="L79" i="66"/>
  <c r="M79" i="66"/>
  <c r="N79" i="66"/>
  <c r="O79" i="66"/>
  <c r="P79" i="66"/>
  <c r="Q79" i="66"/>
  <c r="F79" i="66"/>
  <c r="F75" i="66"/>
  <c r="G75" i="66"/>
  <c r="H75" i="66"/>
  <c r="I75" i="66"/>
  <c r="J75" i="66"/>
  <c r="K75" i="66"/>
  <c r="L75" i="66"/>
  <c r="M75" i="66"/>
  <c r="N75" i="66"/>
  <c r="O75" i="66"/>
  <c r="P75" i="66"/>
  <c r="Q75" i="66"/>
  <c r="F76" i="66"/>
  <c r="G76" i="66"/>
  <c r="H76" i="66"/>
  <c r="I76" i="66"/>
  <c r="J76" i="66"/>
  <c r="K76" i="66"/>
  <c r="L76" i="66"/>
  <c r="M76" i="66"/>
  <c r="N76" i="66"/>
  <c r="O76" i="66"/>
  <c r="P76" i="66"/>
  <c r="Q76" i="66"/>
  <c r="F77" i="66"/>
  <c r="G77" i="66"/>
  <c r="H77" i="66"/>
  <c r="I77" i="66"/>
  <c r="J77" i="66"/>
  <c r="K77" i="66"/>
  <c r="L77" i="66"/>
  <c r="M77" i="66"/>
  <c r="N77" i="66"/>
  <c r="O77" i="66"/>
  <c r="P77" i="66"/>
  <c r="Q77" i="66"/>
  <c r="G74" i="66"/>
  <c r="H74" i="66"/>
  <c r="I74" i="66"/>
  <c r="J74" i="66"/>
  <c r="K74" i="66"/>
  <c r="L74" i="66"/>
  <c r="M74" i="66"/>
  <c r="N74" i="66"/>
  <c r="O74" i="66"/>
  <c r="P74" i="66"/>
  <c r="Q74" i="66"/>
  <c r="F74" i="66"/>
  <c r="F66" i="66"/>
  <c r="G66" i="66"/>
  <c r="H66" i="66"/>
  <c r="I66" i="66"/>
  <c r="J66" i="66"/>
  <c r="K66" i="66"/>
  <c r="L66" i="66"/>
  <c r="M66" i="66"/>
  <c r="N66" i="66"/>
  <c r="O66" i="66"/>
  <c r="P66" i="66"/>
  <c r="Q66" i="66"/>
  <c r="F67" i="66"/>
  <c r="G67" i="66"/>
  <c r="H67" i="66"/>
  <c r="I67" i="66"/>
  <c r="J67" i="66"/>
  <c r="K67" i="66"/>
  <c r="L67" i="66"/>
  <c r="M67" i="66"/>
  <c r="N67" i="66"/>
  <c r="O67" i="66"/>
  <c r="P67" i="66"/>
  <c r="Q67" i="66"/>
  <c r="F68" i="66"/>
  <c r="G68" i="66"/>
  <c r="H68" i="66"/>
  <c r="I68" i="66"/>
  <c r="J68" i="66"/>
  <c r="K68" i="66"/>
  <c r="L68" i="66"/>
  <c r="N68" i="66"/>
  <c r="O68" i="66"/>
  <c r="P68" i="66"/>
  <c r="Q68" i="66"/>
  <c r="F69" i="66"/>
  <c r="G69" i="66"/>
  <c r="H69" i="66"/>
  <c r="J69" i="66"/>
  <c r="L69" i="66"/>
  <c r="M69" i="66"/>
  <c r="N69" i="66"/>
  <c r="O69" i="66"/>
  <c r="P69" i="66"/>
  <c r="Q69" i="66"/>
  <c r="M70" i="66"/>
  <c r="N70" i="66"/>
  <c r="O70" i="66"/>
  <c r="P70" i="66"/>
  <c r="Q70" i="66"/>
  <c r="M71" i="66"/>
  <c r="N71" i="66"/>
  <c r="O71" i="66"/>
  <c r="P71" i="66"/>
  <c r="Q71" i="66"/>
  <c r="G65" i="66"/>
  <c r="H65" i="66"/>
  <c r="I65" i="66"/>
  <c r="J65" i="66"/>
  <c r="K65" i="66"/>
  <c r="L65" i="66"/>
  <c r="M65" i="66"/>
  <c r="N65" i="66"/>
  <c r="O65" i="66"/>
  <c r="P65" i="66"/>
  <c r="Q65" i="66"/>
  <c r="F65" i="66"/>
  <c r="F62" i="66"/>
  <c r="G62" i="66"/>
  <c r="H62" i="66"/>
  <c r="I62" i="66"/>
  <c r="J62" i="66"/>
  <c r="K62" i="66"/>
  <c r="L62" i="66"/>
  <c r="M62" i="66"/>
  <c r="N62" i="66"/>
  <c r="O62" i="66"/>
  <c r="P62" i="66"/>
  <c r="Q62" i="66"/>
  <c r="Q61" i="66"/>
  <c r="G61" i="66"/>
  <c r="G59" i="66" s="1"/>
  <c r="H61" i="66"/>
  <c r="I61" i="66"/>
  <c r="J61" i="66"/>
  <c r="J59" i="66" s="1"/>
  <c r="K61" i="66"/>
  <c r="K59" i="66" s="1"/>
  <c r="L61" i="66"/>
  <c r="L59" i="66" s="1"/>
  <c r="M61" i="66"/>
  <c r="M59" i="66" s="1"/>
  <c r="N59" i="66"/>
  <c r="O61" i="66"/>
  <c r="O59" i="66" s="1"/>
  <c r="P61" i="66"/>
  <c r="F61" i="66"/>
  <c r="G58" i="66"/>
  <c r="G56" i="66" s="1"/>
  <c r="H58" i="66"/>
  <c r="H56" i="66" s="1"/>
  <c r="I58" i="66"/>
  <c r="I56" i="66" s="1"/>
  <c r="J58" i="66"/>
  <c r="K58" i="66"/>
  <c r="K56" i="66" s="1"/>
  <c r="L58" i="66"/>
  <c r="L56" i="66" s="1"/>
  <c r="M58" i="66"/>
  <c r="M56" i="66" s="1"/>
  <c r="N58" i="66"/>
  <c r="N56" i="66" s="1"/>
  <c r="O58" i="66"/>
  <c r="O56" i="66" s="1"/>
  <c r="P58" i="66"/>
  <c r="P56" i="66" s="1"/>
  <c r="Q58" i="66"/>
  <c r="Q56" i="66" s="1"/>
  <c r="F58" i="66"/>
  <c r="F56" i="66" s="1"/>
  <c r="F55" i="66"/>
  <c r="G55" i="66"/>
  <c r="H55" i="66"/>
  <c r="I55" i="66"/>
  <c r="J55" i="66"/>
  <c r="K55" i="66"/>
  <c r="L55" i="66"/>
  <c r="M55" i="66"/>
  <c r="N55" i="66"/>
  <c r="O55" i="66"/>
  <c r="P55" i="66"/>
  <c r="Q55" i="66"/>
  <c r="G54" i="66"/>
  <c r="H54" i="66"/>
  <c r="I54" i="66"/>
  <c r="J54" i="66"/>
  <c r="K54" i="66"/>
  <c r="L54" i="66"/>
  <c r="M54" i="66"/>
  <c r="N54" i="66"/>
  <c r="O54" i="66"/>
  <c r="P54" i="66"/>
  <c r="Q54" i="66"/>
  <c r="F54" i="66"/>
  <c r="G52" i="66"/>
  <c r="H52" i="66"/>
  <c r="I52" i="66"/>
  <c r="J52" i="66"/>
  <c r="K52" i="66"/>
  <c r="L52" i="66"/>
  <c r="M52" i="66"/>
  <c r="N52" i="66"/>
  <c r="O52" i="66"/>
  <c r="P52" i="66"/>
  <c r="Q52" i="66"/>
  <c r="G46" i="66"/>
  <c r="H46" i="66"/>
  <c r="I46" i="66"/>
  <c r="J46" i="66"/>
  <c r="K46" i="66"/>
  <c r="L46" i="66"/>
  <c r="M46" i="66"/>
  <c r="O46" i="66"/>
  <c r="P46" i="66"/>
  <c r="Q46" i="66"/>
  <c r="F46" i="66"/>
  <c r="F41" i="66"/>
  <c r="G41" i="66"/>
  <c r="H41" i="66"/>
  <c r="I41" i="66"/>
  <c r="J41" i="66"/>
  <c r="K41" i="66"/>
  <c r="L41" i="66"/>
  <c r="M41" i="66"/>
  <c r="N41" i="66"/>
  <c r="O41" i="66"/>
  <c r="P41" i="66"/>
  <c r="Q41" i="66"/>
  <c r="F42" i="66"/>
  <c r="F43" i="66"/>
  <c r="G43" i="66"/>
  <c r="H43" i="66"/>
  <c r="I43" i="66"/>
  <c r="J43" i="66"/>
  <c r="K43" i="66"/>
  <c r="L43" i="66"/>
  <c r="M43" i="66"/>
  <c r="N43" i="66"/>
  <c r="O43" i="66"/>
  <c r="P43" i="66"/>
  <c r="Q43" i="66"/>
  <c r="G40" i="66"/>
  <c r="H40" i="66"/>
  <c r="I40" i="66"/>
  <c r="J40" i="66"/>
  <c r="K40" i="66"/>
  <c r="L40" i="66"/>
  <c r="M40" i="66"/>
  <c r="N40" i="66"/>
  <c r="O40" i="66"/>
  <c r="P40" i="66"/>
  <c r="Q40" i="66"/>
  <c r="F40" i="66"/>
  <c r="G37" i="66"/>
  <c r="H37" i="66"/>
  <c r="I37" i="66"/>
  <c r="J37" i="66"/>
  <c r="K37" i="66"/>
  <c r="L37" i="66"/>
  <c r="M37" i="66"/>
  <c r="N37" i="66"/>
  <c r="O37" i="66"/>
  <c r="P37" i="66"/>
  <c r="Q37" i="66"/>
  <c r="F37" i="66"/>
  <c r="F23" i="66"/>
  <c r="G23" i="66"/>
  <c r="H23" i="66"/>
  <c r="I23" i="66"/>
  <c r="L23" i="66"/>
  <c r="M23" i="66"/>
  <c r="N23" i="66"/>
  <c r="O23" i="66"/>
  <c r="P23" i="66"/>
  <c r="Q23" i="66"/>
  <c r="F24" i="66"/>
  <c r="G24" i="66"/>
  <c r="H24" i="66"/>
  <c r="I24" i="66"/>
  <c r="L24" i="66"/>
  <c r="M24" i="66"/>
  <c r="N24" i="66"/>
  <c r="O24" i="66"/>
  <c r="P24" i="66"/>
  <c r="Q24" i="66"/>
  <c r="F25" i="66"/>
  <c r="G25" i="66"/>
  <c r="H25" i="66"/>
  <c r="I25" i="66"/>
  <c r="K25" i="66"/>
  <c r="L25" i="66"/>
  <c r="M25" i="66"/>
  <c r="N25" i="66"/>
  <c r="O25" i="66"/>
  <c r="P25" i="66"/>
  <c r="Q25" i="66"/>
  <c r="F26" i="66"/>
  <c r="G26" i="66"/>
  <c r="H26" i="66"/>
  <c r="I26" i="66"/>
  <c r="K26" i="66"/>
  <c r="L26" i="66"/>
  <c r="M26" i="66"/>
  <c r="N26" i="66"/>
  <c r="O26" i="66"/>
  <c r="P26" i="66"/>
  <c r="Q26" i="66"/>
  <c r="F27" i="66"/>
  <c r="G27" i="66"/>
  <c r="H27" i="66"/>
  <c r="I27" i="66"/>
  <c r="K27" i="66"/>
  <c r="L27" i="66"/>
  <c r="M27" i="66"/>
  <c r="N27" i="66"/>
  <c r="O27" i="66"/>
  <c r="P27" i="66"/>
  <c r="Q27" i="66"/>
  <c r="F28" i="66"/>
  <c r="G28" i="66"/>
  <c r="H28" i="66"/>
  <c r="I28" i="66"/>
  <c r="K28" i="66"/>
  <c r="L28" i="66"/>
  <c r="M28" i="66"/>
  <c r="N28" i="66"/>
  <c r="O28" i="66"/>
  <c r="P28" i="66"/>
  <c r="Q28" i="66"/>
  <c r="F22" i="66"/>
  <c r="E21" i="66"/>
  <c r="E28" i="72"/>
  <c r="E27" i="72"/>
  <c r="E26" i="72"/>
  <c r="J25" i="69" s="1"/>
  <c r="E25" i="72"/>
  <c r="E24" i="72"/>
  <c r="E23" i="72"/>
  <c r="E21" i="72"/>
  <c r="E28" i="77"/>
  <c r="E27" i="77"/>
  <c r="E26" i="77"/>
  <c r="E25" i="77"/>
  <c r="E24" i="77"/>
  <c r="E23" i="77"/>
  <c r="E22" i="77"/>
  <c r="E21" i="77"/>
  <c r="Q20" i="77"/>
  <c r="P20" i="77"/>
  <c r="O20" i="77"/>
  <c r="N20" i="77"/>
  <c r="M20" i="77"/>
  <c r="L20" i="77"/>
  <c r="K20" i="77"/>
  <c r="I20" i="77"/>
  <c r="H20" i="77"/>
  <c r="G20" i="77"/>
  <c r="L83" i="66"/>
  <c r="E57" i="66"/>
  <c r="E88" i="72"/>
  <c r="E86" i="72"/>
  <c r="E85" i="72"/>
  <c r="Q83" i="72"/>
  <c r="P83" i="72"/>
  <c r="O83" i="72"/>
  <c r="N83" i="72"/>
  <c r="M83" i="72"/>
  <c r="L83" i="72"/>
  <c r="K83" i="72"/>
  <c r="J83" i="72"/>
  <c r="I83" i="72"/>
  <c r="H83" i="72"/>
  <c r="G83" i="72"/>
  <c r="F83" i="72"/>
  <c r="E82" i="72"/>
  <c r="E81" i="72"/>
  <c r="E80" i="72"/>
  <c r="E79" i="72"/>
  <c r="E77" i="72"/>
  <c r="E76" i="72"/>
  <c r="E75" i="72"/>
  <c r="E74" i="72"/>
  <c r="Q72" i="72"/>
  <c r="P72" i="72"/>
  <c r="O72" i="72"/>
  <c r="N72" i="72"/>
  <c r="M72" i="72"/>
  <c r="L72" i="72"/>
  <c r="K72" i="72"/>
  <c r="J72" i="72"/>
  <c r="I72" i="72"/>
  <c r="H72" i="72"/>
  <c r="G72" i="72"/>
  <c r="F72" i="72"/>
  <c r="E71" i="72"/>
  <c r="E70" i="72"/>
  <c r="E69" i="72"/>
  <c r="E68" i="72"/>
  <c r="E67" i="72"/>
  <c r="E66" i="72"/>
  <c r="E65" i="72"/>
  <c r="E62" i="72"/>
  <c r="E61" i="72"/>
  <c r="Q59" i="72"/>
  <c r="P59" i="72"/>
  <c r="O59" i="72"/>
  <c r="N59" i="72"/>
  <c r="M59" i="72"/>
  <c r="L59" i="72"/>
  <c r="K59" i="72"/>
  <c r="J59" i="72"/>
  <c r="I59" i="72"/>
  <c r="H59" i="72"/>
  <c r="G59" i="72"/>
  <c r="F59" i="72"/>
  <c r="E58" i="72"/>
  <c r="E57" i="72"/>
  <c r="Q56" i="72"/>
  <c r="P56" i="72"/>
  <c r="O56" i="72"/>
  <c r="N56" i="72"/>
  <c r="M56" i="72"/>
  <c r="L56" i="72"/>
  <c r="K56" i="72"/>
  <c r="J56" i="72"/>
  <c r="I56" i="72"/>
  <c r="H56" i="72"/>
  <c r="G56" i="72"/>
  <c r="F56" i="72"/>
  <c r="E55" i="72"/>
  <c r="E54" i="72"/>
  <c r="E52" i="72"/>
  <c r="Q50" i="72"/>
  <c r="N50" i="72"/>
  <c r="N35" i="72" s="1"/>
  <c r="K50" i="72"/>
  <c r="J50" i="72"/>
  <c r="J35" i="72" s="1"/>
  <c r="I50" i="72"/>
  <c r="H50" i="72"/>
  <c r="G50" i="72"/>
  <c r="F50" i="72"/>
  <c r="F35" i="72" s="1"/>
  <c r="E49" i="72"/>
  <c r="E47" i="72"/>
  <c r="E46" i="72"/>
  <c r="Q44" i="72"/>
  <c r="P44" i="72"/>
  <c r="O44" i="72"/>
  <c r="L44" i="72"/>
  <c r="K44" i="72"/>
  <c r="J44" i="72"/>
  <c r="I44" i="72"/>
  <c r="H44" i="72"/>
  <c r="G44" i="72"/>
  <c r="F44" i="72"/>
  <c r="E43" i="72"/>
  <c r="E42" i="72"/>
  <c r="E41" i="72"/>
  <c r="E40" i="72"/>
  <c r="E37" i="72"/>
  <c r="E34" i="72"/>
  <c r="E33" i="72"/>
  <c r="E32" i="72"/>
  <c r="Q31" i="72"/>
  <c r="P31" i="72"/>
  <c r="O31" i="72"/>
  <c r="N31" i="72"/>
  <c r="M31" i="72"/>
  <c r="L31" i="72"/>
  <c r="K31" i="72"/>
  <c r="J31" i="72"/>
  <c r="I31" i="72"/>
  <c r="H31" i="72"/>
  <c r="G31" i="72"/>
  <c r="F31" i="72"/>
  <c r="E88" i="77"/>
  <c r="E86" i="77"/>
  <c r="E85" i="77"/>
  <c r="Q83" i="77"/>
  <c r="P83" i="77"/>
  <c r="O83" i="77"/>
  <c r="N83" i="77"/>
  <c r="M83" i="77"/>
  <c r="L83" i="77"/>
  <c r="K83" i="77"/>
  <c r="J83" i="77"/>
  <c r="I83" i="77"/>
  <c r="H83" i="77"/>
  <c r="G83" i="77"/>
  <c r="F83" i="77"/>
  <c r="E82" i="77"/>
  <c r="E81" i="77"/>
  <c r="E80" i="77"/>
  <c r="E79" i="77"/>
  <c r="E77" i="77"/>
  <c r="E76" i="77"/>
  <c r="E75" i="77"/>
  <c r="E74" i="77"/>
  <c r="Q72" i="77"/>
  <c r="P72" i="77"/>
  <c r="O72" i="77"/>
  <c r="N72" i="77"/>
  <c r="M72" i="77"/>
  <c r="L72" i="77"/>
  <c r="K72" i="77"/>
  <c r="J72" i="77"/>
  <c r="I72" i="77"/>
  <c r="H72" i="77"/>
  <c r="G72" i="77"/>
  <c r="F72" i="77"/>
  <c r="E71" i="77"/>
  <c r="E70" i="77"/>
  <c r="E69" i="77"/>
  <c r="E68" i="77"/>
  <c r="E67" i="77"/>
  <c r="E66" i="77"/>
  <c r="E65" i="77"/>
  <c r="Q63" i="77"/>
  <c r="P63" i="77"/>
  <c r="O63" i="77"/>
  <c r="N63" i="77"/>
  <c r="M63" i="77"/>
  <c r="L63" i="77"/>
  <c r="K63" i="77"/>
  <c r="J63" i="77"/>
  <c r="I63" i="77"/>
  <c r="H63" i="77"/>
  <c r="G63" i="77"/>
  <c r="F63" i="77"/>
  <c r="E62" i="77"/>
  <c r="E61" i="77"/>
  <c r="Q59" i="77"/>
  <c r="P59" i="77"/>
  <c r="O59" i="77"/>
  <c r="N59" i="77"/>
  <c r="M59" i="77"/>
  <c r="L59" i="77"/>
  <c r="K59" i="77"/>
  <c r="J59" i="77"/>
  <c r="I59" i="77"/>
  <c r="H59" i="77"/>
  <c r="G59" i="77"/>
  <c r="F59" i="77"/>
  <c r="E58" i="77"/>
  <c r="E57" i="77"/>
  <c r="Q56" i="77"/>
  <c r="P56" i="77"/>
  <c r="O56" i="77"/>
  <c r="N56" i="77"/>
  <c r="M56" i="77"/>
  <c r="L56" i="77"/>
  <c r="K56" i="77"/>
  <c r="J56" i="77"/>
  <c r="I56" i="77"/>
  <c r="H56" i="77"/>
  <c r="G56" i="77"/>
  <c r="F56" i="77"/>
  <c r="E55" i="77"/>
  <c r="E54" i="77"/>
  <c r="E52" i="77"/>
  <c r="Q50" i="77"/>
  <c r="P50" i="77"/>
  <c r="O50" i="77"/>
  <c r="N50" i="77"/>
  <c r="M50" i="77"/>
  <c r="L50" i="77"/>
  <c r="K50" i="77"/>
  <c r="J50" i="77"/>
  <c r="I50" i="77"/>
  <c r="H50" i="77"/>
  <c r="G50" i="77"/>
  <c r="F50" i="77"/>
  <c r="E49" i="77"/>
  <c r="E47" i="77"/>
  <c r="E46" i="77"/>
  <c r="Q44" i="77"/>
  <c r="P44" i="77"/>
  <c r="O44" i="77"/>
  <c r="N44" i="77"/>
  <c r="M44" i="77"/>
  <c r="L44" i="77"/>
  <c r="K44" i="77"/>
  <c r="J44" i="77"/>
  <c r="I44" i="77"/>
  <c r="H44" i="77"/>
  <c r="G44" i="77"/>
  <c r="F44" i="77"/>
  <c r="E43" i="77"/>
  <c r="E42" i="77"/>
  <c r="E41" i="77"/>
  <c r="E40" i="77"/>
  <c r="Q38" i="77"/>
  <c r="P38" i="77"/>
  <c r="O38" i="77"/>
  <c r="N38" i="77"/>
  <c r="M38" i="77"/>
  <c r="L38" i="77"/>
  <c r="K38" i="77"/>
  <c r="J38" i="77"/>
  <c r="I38" i="77"/>
  <c r="H38" i="77"/>
  <c r="G38" i="77"/>
  <c r="F38" i="77"/>
  <c r="E37" i="77"/>
  <c r="E34" i="77"/>
  <c r="E33" i="77"/>
  <c r="E32" i="77"/>
  <c r="Q31" i="77"/>
  <c r="P31" i="77"/>
  <c r="O31" i="77"/>
  <c r="N31" i="77"/>
  <c r="M31" i="77"/>
  <c r="L31" i="77"/>
  <c r="K31" i="77"/>
  <c r="J31" i="77"/>
  <c r="I31" i="77"/>
  <c r="H31" i="77"/>
  <c r="G31" i="77"/>
  <c r="F31" i="77"/>
  <c r="F19" i="71"/>
  <c r="F31" i="71"/>
  <c r="P19" i="72"/>
  <c r="Q19" i="72"/>
  <c r="F19" i="72"/>
  <c r="F28" i="75" l="1"/>
  <c r="Q50" i="66"/>
  <c r="M50" i="66"/>
  <c r="F19" i="66"/>
  <c r="L63" i="66"/>
  <c r="K35" i="77"/>
  <c r="K29" i="77" s="1"/>
  <c r="O35" i="77"/>
  <c r="O29" i="77" s="1"/>
  <c r="J28" i="75"/>
  <c r="J22" i="75" s="1"/>
  <c r="J20" i="75" s="1"/>
  <c r="N28" i="75"/>
  <c r="N22" i="75" s="1"/>
  <c r="N20" i="75" s="1"/>
  <c r="P50" i="66"/>
  <c r="H72" i="66"/>
  <c r="N29" i="72"/>
  <c r="J29" i="72"/>
  <c r="E63" i="77"/>
  <c r="F29" i="72"/>
  <c r="F20" i="72" s="1"/>
  <c r="E20" i="77"/>
  <c r="J35" i="77"/>
  <c r="J29" i="77" s="1"/>
  <c r="N35" i="77"/>
  <c r="N29" i="77" s="1"/>
  <c r="K38" i="66"/>
  <c r="H28" i="75"/>
  <c r="H22" i="75" s="1"/>
  <c r="H20" i="75" s="1"/>
  <c r="L44" i="66"/>
  <c r="E31" i="75"/>
  <c r="E43" i="75"/>
  <c r="K28" i="75"/>
  <c r="O28" i="75"/>
  <c r="E52" i="75"/>
  <c r="L28" i="75"/>
  <c r="L22" i="75" s="1"/>
  <c r="L20" i="75" s="1"/>
  <c r="P28" i="75"/>
  <c r="P22" i="75" s="1"/>
  <c r="P20" i="75" s="1"/>
  <c r="I28" i="75"/>
  <c r="I22" i="75" s="1"/>
  <c r="I20" i="75" s="1"/>
  <c r="M28" i="75"/>
  <c r="M22" i="75" s="1"/>
  <c r="M20" i="75" s="1"/>
  <c r="Q28" i="75"/>
  <c r="E56" i="75"/>
  <c r="K44" i="66"/>
  <c r="G44" i="66"/>
  <c r="K31" i="66"/>
  <c r="E65" i="75"/>
  <c r="E27" i="66"/>
  <c r="E24" i="75"/>
  <c r="E37" i="75"/>
  <c r="H35" i="72"/>
  <c r="H29" i="72" s="1"/>
  <c r="L35" i="72"/>
  <c r="L29" i="72" s="1"/>
  <c r="P35" i="72"/>
  <c r="P29" i="72" s="1"/>
  <c r="H35" i="77"/>
  <c r="H29" i="77" s="1"/>
  <c r="L35" i="77"/>
  <c r="L29" i="77" s="1"/>
  <c r="P35" i="77"/>
  <c r="P29" i="77" s="1"/>
  <c r="E59" i="77"/>
  <c r="F35" i="77"/>
  <c r="F29" i="77" s="1"/>
  <c r="E72" i="72"/>
  <c r="O50" i="66"/>
  <c r="K50" i="66"/>
  <c r="G50" i="66"/>
  <c r="K63" i="66"/>
  <c r="G63" i="66"/>
  <c r="K72" i="66"/>
  <c r="G72" i="66"/>
  <c r="O83" i="66"/>
  <c r="K83" i="66"/>
  <c r="G83" i="66"/>
  <c r="N83" i="66"/>
  <c r="E49" i="75"/>
  <c r="E76" i="75"/>
  <c r="J16" i="79"/>
  <c r="K18" i="79"/>
  <c r="E31" i="72"/>
  <c r="E34" i="66"/>
  <c r="J38" i="69" s="1"/>
  <c r="F31" i="66"/>
  <c r="O44" i="66"/>
  <c r="E44" i="72"/>
  <c r="O63" i="66"/>
  <c r="E63" i="72"/>
  <c r="O72" i="66"/>
  <c r="G28" i="75"/>
  <c r="F22" i="75"/>
  <c r="E62" i="66"/>
  <c r="J66" i="69" s="1"/>
  <c r="L38" i="66"/>
  <c r="L50" i="66"/>
  <c r="H50" i="66"/>
  <c r="P63" i="66"/>
  <c r="L72" i="66"/>
  <c r="P83" i="66"/>
  <c r="E41" i="66"/>
  <c r="I35" i="77"/>
  <c r="I29" i="77" s="1"/>
  <c r="M35" i="77"/>
  <c r="M29" i="77" s="1"/>
  <c r="Q35" i="77"/>
  <c r="Q29" i="77" s="1"/>
  <c r="E56" i="77"/>
  <c r="E50" i="77"/>
  <c r="E83" i="77"/>
  <c r="E31" i="77"/>
  <c r="E44" i="77"/>
  <c r="E72" i="77"/>
  <c r="F38" i="66"/>
  <c r="E83" i="72"/>
  <c r="N31" i="66"/>
  <c r="J31" i="66"/>
  <c r="N38" i="66"/>
  <c r="J38" i="66"/>
  <c r="F44" i="66"/>
  <c r="F50" i="66"/>
  <c r="N50" i="66"/>
  <c r="E65" i="66"/>
  <c r="J69" i="69" s="1"/>
  <c r="N63" i="66"/>
  <c r="E70" i="66"/>
  <c r="J74" i="69" s="1"/>
  <c r="E68" i="66"/>
  <c r="J72" i="69" s="1"/>
  <c r="E66" i="66"/>
  <c r="J70" i="69" s="1"/>
  <c r="E74" i="66"/>
  <c r="N72" i="66"/>
  <c r="J72" i="66"/>
  <c r="E75" i="66"/>
  <c r="J79" i="69" s="1"/>
  <c r="E82" i="66"/>
  <c r="J86" i="69" s="1"/>
  <c r="E80" i="66"/>
  <c r="J84" i="69" s="1"/>
  <c r="E85" i="66"/>
  <c r="J89" i="69" s="1"/>
  <c r="E86" i="66"/>
  <c r="J90" i="69" s="1"/>
  <c r="I35" i="72"/>
  <c r="I29" i="72" s="1"/>
  <c r="M35" i="72"/>
  <c r="M29" i="72" s="1"/>
  <c r="Q35" i="72"/>
  <c r="Q29" i="72" s="1"/>
  <c r="E56" i="72"/>
  <c r="I31" i="66"/>
  <c r="L31" i="66"/>
  <c r="E40" i="66"/>
  <c r="J44" i="69" s="1"/>
  <c r="E46" i="66"/>
  <c r="I50" i="66"/>
  <c r="E69" i="66"/>
  <c r="J73" i="69" s="1"/>
  <c r="H63" i="66"/>
  <c r="E38" i="72"/>
  <c r="G35" i="72"/>
  <c r="G29" i="72" s="1"/>
  <c r="K35" i="72"/>
  <c r="K29" i="72" s="1"/>
  <c r="O35" i="72"/>
  <c r="O29" i="72" s="1"/>
  <c r="E59" i="72"/>
  <c r="E23" i="66"/>
  <c r="J26" i="69" s="1"/>
  <c r="P31" i="66"/>
  <c r="O31" i="66"/>
  <c r="G31" i="66"/>
  <c r="P38" i="66"/>
  <c r="H38" i="66"/>
  <c r="O38" i="66"/>
  <c r="G38" i="66"/>
  <c r="P44" i="66"/>
  <c r="H44" i="66"/>
  <c r="E55" i="66"/>
  <c r="J59" i="69" s="1"/>
  <c r="E58" i="66"/>
  <c r="J62" i="69" s="1"/>
  <c r="J60" i="69" s="1"/>
  <c r="J56" i="66"/>
  <c r="E56" i="66" s="1"/>
  <c r="F63" i="66"/>
  <c r="P59" i="66"/>
  <c r="H59" i="66"/>
  <c r="E77" i="66"/>
  <c r="E76" i="66"/>
  <c r="J80" i="69" s="1"/>
  <c r="P72" i="66"/>
  <c r="E88" i="66"/>
  <c r="J92" i="69" s="1"/>
  <c r="E28" i="66"/>
  <c r="J24" i="69" s="1"/>
  <c r="E25" i="66"/>
  <c r="E33" i="66"/>
  <c r="E43" i="66"/>
  <c r="J47" i="69" s="1"/>
  <c r="H31" i="66"/>
  <c r="E52" i="66"/>
  <c r="E61" i="66"/>
  <c r="J65" i="69" s="1"/>
  <c r="F83" i="66"/>
  <c r="F72" i="66"/>
  <c r="E26" i="66"/>
  <c r="E24" i="66"/>
  <c r="J27" i="69" s="1"/>
  <c r="F27" i="69" s="1"/>
  <c r="Q31" i="66"/>
  <c r="M31" i="66"/>
  <c r="E42" i="66"/>
  <c r="E49" i="66"/>
  <c r="J53" i="69" s="1"/>
  <c r="E54" i="66"/>
  <c r="J58" i="69" s="1"/>
  <c r="Q59" i="66"/>
  <c r="F59" i="66"/>
  <c r="E71" i="66"/>
  <c r="J63" i="66"/>
  <c r="E67" i="66"/>
  <c r="J71" i="69" s="1"/>
  <c r="E79" i="66"/>
  <c r="J83" i="69" s="1"/>
  <c r="E81" i="66"/>
  <c r="J85" i="69" s="1"/>
  <c r="J83" i="66"/>
  <c r="Q83" i="66"/>
  <c r="M83" i="66"/>
  <c r="I83" i="66"/>
  <c r="Q72" i="66"/>
  <c r="I72" i="66"/>
  <c r="M72" i="66"/>
  <c r="Q63" i="66"/>
  <c r="M63" i="66"/>
  <c r="I63" i="66"/>
  <c r="I59" i="66"/>
  <c r="J50" i="66"/>
  <c r="E47" i="66"/>
  <c r="N44" i="66"/>
  <c r="J44" i="66"/>
  <c r="Q44" i="66"/>
  <c r="M44" i="66"/>
  <c r="I44" i="66"/>
  <c r="Q38" i="66"/>
  <c r="Q35" i="66" s="1"/>
  <c r="M38" i="66"/>
  <c r="M35" i="66" s="1"/>
  <c r="I38" i="66"/>
  <c r="E37" i="66"/>
  <c r="E32" i="66"/>
  <c r="E50" i="72"/>
  <c r="G35" i="77"/>
  <c r="G29" i="77" s="1"/>
  <c r="E38" i="77"/>
  <c r="L35" i="66" l="1"/>
  <c r="L29" i="66" s="1"/>
  <c r="P22" i="66"/>
  <c r="P20" i="72"/>
  <c r="Q22" i="75"/>
  <c r="Q20" i="75" s="1"/>
  <c r="Q20" i="72"/>
  <c r="Q22" i="66"/>
  <c r="G22" i="75"/>
  <c r="G20" i="75" s="1"/>
  <c r="P35" i="66"/>
  <c r="P29" i="66" s="1"/>
  <c r="G20" i="72"/>
  <c r="G22" i="66"/>
  <c r="K22" i="75"/>
  <c r="K20" i="75" s="1"/>
  <c r="O22" i="75"/>
  <c r="O20" i="75" s="1"/>
  <c r="G35" i="66"/>
  <c r="G29" i="66" s="1"/>
  <c r="M29" i="66"/>
  <c r="Q29" i="66"/>
  <c r="K35" i="66"/>
  <c r="K29" i="66" s="1"/>
  <c r="H35" i="66"/>
  <c r="H29" i="66" s="1"/>
  <c r="O35" i="66"/>
  <c r="O29" i="66" s="1"/>
  <c r="J35" i="66"/>
  <c r="J29" i="66" s="1"/>
  <c r="J36" i="69"/>
  <c r="J37" i="69"/>
  <c r="J41" i="69"/>
  <c r="I35" i="66"/>
  <c r="I29" i="66" s="1"/>
  <c r="F35" i="66"/>
  <c r="J45" i="69"/>
  <c r="J46" i="69"/>
  <c r="J50" i="69"/>
  <c r="J51" i="69"/>
  <c r="J56" i="69"/>
  <c r="J75" i="69"/>
  <c r="J78" i="69"/>
  <c r="J81" i="69"/>
  <c r="F20" i="75"/>
  <c r="E28" i="75"/>
  <c r="N35" i="66"/>
  <c r="N29" i="66" s="1"/>
  <c r="E35" i="77"/>
  <c r="E35" i="72"/>
  <c r="E83" i="66"/>
  <c r="E63" i="66"/>
  <c r="E72" i="66"/>
  <c r="E31" i="66"/>
  <c r="E50" i="66"/>
  <c r="E38" i="66"/>
  <c r="E59" i="66"/>
  <c r="E44" i="66"/>
  <c r="E20" i="75" l="1"/>
  <c r="E22" i="75"/>
  <c r="F29" i="66"/>
  <c r="F20" i="66" s="1"/>
  <c r="J42" i="69"/>
  <c r="J48" i="69"/>
  <c r="J54" i="69"/>
  <c r="J67" i="69"/>
  <c r="E35" i="66"/>
  <c r="J39" i="69" l="1"/>
  <c r="Q19" i="71" l="1"/>
  <c r="Q19" i="66" s="1"/>
  <c r="Q20" i="66" s="1"/>
  <c r="E21" i="71"/>
  <c r="E22" i="71"/>
  <c r="E23" i="71"/>
  <c r="E24" i="71"/>
  <c r="E25" i="71"/>
  <c r="J30" i="69" s="1"/>
  <c r="E26" i="71"/>
  <c r="J31" i="69" s="1"/>
  <c r="E27" i="71"/>
  <c r="E28" i="71"/>
  <c r="E27" i="73"/>
  <c r="E26" i="73"/>
  <c r="E28" i="73"/>
  <c r="E22" i="73"/>
  <c r="E23" i="73"/>
  <c r="E24" i="73"/>
  <c r="B23" i="69"/>
  <c r="E25" i="73"/>
  <c r="G19" i="71"/>
  <c r="G19" i="66" s="1"/>
  <c r="H19" i="71"/>
  <c r="I19" i="71"/>
  <c r="J19" i="71"/>
  <c r="K19" i="71"/>
  <c r="L19" i="71"/>
  <c r="M19" i="71"/>
  <c r="N19" i="71"/>
  <c r="O19" i="71"/>
  <c r="P19" i="71"/>
  <c r="P19" i="66" s="1"/>
  <c r="P20" i="66" s="1"/>
  <c r="E88" i="73"/>
  <c r="E86" i="73"/>
  <c r="E85" i="73"/>
  <c r="Q83" i="73"/>
  <c r="P83" i="73"/>
  <c r="O83" i="73"/>
  <c r="N83" i="73"/>
  <c r="M83" i="73"/>
  <c r="L83" i="73"/>
  <c r="K83" i="73"/>
  <c r="J83" i="73"/>
  <c r="I83" i="73"/>
  <c r="H83" i="73"/>
  <c r="G83" i="73"/>
  <c r="F83" i="73"/>
  <c r="E82" i="73"/>
  <c r="E81" i="73"/>
  <c r="E80" i="73"/>
  <c r="E79" i="73"/>
  <c r="E77" i="73"/>
  <c r="E76" i="73"/>
  <c r="E75" i="73"/>
  <c r="E74" i="73"/>
  <c r="Q72" i="73"/>
  <c r="P72" i="73"/>
  <c r="O72" i="73"/>
  <c r="N72" i="73"/>
  <c r="M72" i="73"/>
  <c r="L72" i="73"/>
  <c r="K72" i="73"/>
  <c r="J72" i="73"/>
  <c r="I72" i="73"/>
  <c r="H72" i="73"/>
  <c r="G72" i="73"/>
  <c r="F72" i="73"/>
  <c r="E71" i="73"/>
  <c r="E70" i="73"/>
  <c r="E69" i="73"/>
  <c r="E68" i="73"/>
  <c r="E67" i="73"/>
  <c r="E66" i="73"/>
  <c r="E65" i="73"/>
  <c r="Q63" i="73"/>
  <c r="P63" i="73"/>
  <c r="O63" i="73"/>
  <c r="N63" i="73"/>
  <c r="M63" i="73"/>
  <c r="L63" i="73"/>
  <c r="K63" i="73"/>
  <c r="J63" i="73"/>
  <c r="I63" i="73"/>
  <c r="H63" i="73"/>
  <c r="G63" i="73"/>
  <c r="F63" i="73"/>
  <c r="E62" i="73"/>
  <c r="E61" i="73"/>
  <c r="Q59" i="73"/>
  <c r="P59" i="73"/>
  <c r="O59" i="73"/>
  <c r="N59" i="73"/>
  <c r="M59" i="73"/>
  <c r="L59" i="73"/>
  <c r="K59" i="73"/>
  <c r="J59" i="73"/>
  <c r="I59" i="73"/>
  <c r="H59" i="73"/>
  <c r="G59" i="73"/>
  <c r="F59" i="73"/>
  <c r="E58" i="73"/>
  <c r="E57" i="73"/>
  <c r="Q56" i="73"/>
  <c r="P56" i="73"/>
  <c r="O56" i="73"/>
  <c r="N56" i="73"/>
  <c r="M56" i="73"/>
  <c r="L56" i="73"/>
  <c r="K56" i="73"/>
  <c r="J56" i="73"/>
  <c r="I56" i="73"/>
  <c r="H56" i="73"/>
  <c r="G56" i="73"/>
  <c r="F56" i="73"/>
  <c r="E55" i="73"/>
  <c r="E54" i="73"/>
  <c r="E52" i="73"/>
  <c r="Q50" i="73"/>
  <c r="P50" i="73"/>
  <c r="O50" i="73"/>
  <c r="N50" i="73"/>
  <c r="M50" i="73"/>
  <c r="L50" i="73"/>
  <c r="K50" i="73"/>
  <c r="J50" i="73"/>
  <c r="I50" i="73"/>
  <c r="H50" i="73"/>
  <c r="G50" i="73"/>
  <c r="E49" i="73"/>
  <c r="E47" i="73"/>
  <c r="E46" i="73"/>
  <c r="Q44" i="73"/>
  <c r="P44" i="73"/>
  <c r="O44" i="73"/>
  <c r="N44" i="73"/>
  <c r="M44" i="73"/>
  <c r="L44" i="73"/>
  <c r="K44" i="73"/>
  <c r="J44" i="73"/>
  <c r="I44" i="73"/>
  <c r="H44" i="73"/>
  <c r="G44" i="73"/>
  <c r="F44" i="73"/>
  <c r="E43" i="73"/>
  <c r="E42" i="73"/>
  <c r="E41" i="73"/>
  <c r="E40" i="73"/>
  <c r="Q38" i="73"/>
  <c r="P38" i="73"/>
  <c r="O38" i="73"/>
  <c r="N38" i="73"/>
  <c r="M38" i="73"/>
  <c r="L38" i="73"/>
  <c r="K38" i="73"/>
  <c r="J38" i="73"/>
  <c r="I38" i="73"/>
  <c r="H38" i="73"/>
  <c r="G38" i="73"/>
  <c r="F38" i="73"/>
  <c r="E37" i="73"/>
  <c r="E34" i="73"/>
  <c r="E33" i="73"/>
  <c r="E32" i="73"/>
  <c r="Q31" i="73"/>
  <c r="P31" i="73"/>
  <c r="O31" i="73"/>
  <c r="N31" i="73"/>
  <c r="M31" i="73"/>
  <c r="L31" i="73"/>
  <c r="K31" i="73"/>
  <c r="J31" i="73"/>
  <c r="I31" i="73"/>
  <c r="H31" i="73"/>
  <c r="G31" i="73"/>
  <c r="F31" i="73"/>
  <c r="E19" i="73"/>
  <c r="E88" i="71"/>
  <c r="E86" i="71"/>
  <c r="E85" i="71"/>
  <c r="Q83" i="71"/>
  <c r="P83" i="71"/>
  <c r="O83" i="71"/>
  <c r="N83" i="71"/>
  <c r="M83" i="71"/>
  <c r="L83" i="71"/>
  <c r="K83" i="71"/>
  <c r="J83" i="71"/>
  <c r="I83" i="71"/>
  <c r="H83" i="71"/>
  <c r="G83" i="71"/>
  <c r="F83" i="71"/>
  <c r="E82" i="71"/>
  <c r="E81" i="71"/>
  <c r="E80" i="71"/>
  <c r="E79" i="71"/>
  <c r="E77" i="71"/>
  <c r="E76" i="71"/>
  <c r="E75" i="71"/>
  <c r="E74" i="71"/>
  <c r="Q72" i="71"/>
  <c r="P72" i="71"/>
  <c r="O72" i="71"/>
  <c r="N72" i="71"/>
  <c r="M72" i="71"/>
  <c r="L72" i="71"/>
  <c r="K72" i="71"/>
  <c r="J72" i="71"/>
  <c r="I72" i="71"/>
  <c r="H72" i="71"/>
  <c r="G72" i="71"/>
  <c r="F72" i="71"/>
  <c r="E71" i="71"/>
  <c r="E70" i="71"/>
  <c r="E69" i="71"/>
  <c r="E68" i="71"/>
  <c r="E67" i="71"/>
  <c r="E66" i="71"/>
  <c r="E65" i="71"/>
  <c r="Q63" i="71"/>
  <c r="P63" i="71"/>
  <c r="O63" i="71"/>
  <c r="N63" i="71"/>
  <c r="M63" i="71"/>
  <c r="L63" i="71"/>
  <c r="K63" i="71"/>
  <c r="J63" i="71"/>
  <c r="I63" i="71"/>
  <c r="H63" i="71"/>
  <c r="G63" i="71"/>
  <c r="F63" i="71"/>
  <c r="E62" i="71"/>
  <c r="E61" i="71"/>
  <c r="Q59" i="71"/>
  <c r="P59" i="71"/>
  <c r="O59" i="71"/>
  <c r="N59" i="71"/>
  <c r="M59" i="71"/>
  <c r="L59" i="71"/>
  <c r="K59" i="71"/>
  <c r="J59" i="71"/>
  <c r="I59" i="71"/>
  <c r="H59" i="71"/>
  <c r="G59" i="71"/>
  <c r="F59" i="71"/>
  <c r="E58" i="71"/>
  <c r="E57" i="71"/>
  <c r="Q56" i="71"/>
  <c r="P56" i="71"/>
  <c r="O56" i="71"/>
  <c r="N56" i="71"/>
  <c r="M56" i="71"/>
  <c r="L56" i="71"/>
  <c r="K56" i="71"/>
  <c r="J56" i="71"/>
  <c r="I56" i="71"/>
  <c r="H56" i="71"/>
  <c r="G56" i="71"/>
  <c r="F56" i="71"/>
  <c r="E55" i="71"/>
  <c r="E54" i="71"/>
  <c r="E52" i="71"/>
  <c r="Q50" i="71"/>
  <c r="P50" i="71"/>
  <c r="O50" i="71"/>
  <c r="N50" i="71"/>
  <c r="M50" i="71"/>
  <c r="L50" i="71"/>
  <c r="K50" i="71"/>
  <c r="J50" i="71"/>
  <c r="I50" i="71"/>
  <c r="H50" i="71"/>
  <c r="G50" i="71"/>
  <c r="F50" i="71"/>
  <c r="E49" i="71"/>
  <c r="E47" i="71"/>
  <c r="E46" i="71"/>
  <c r="Q44" i="71"/>
  <c r="P44" i="71"/>
  <c r="O44" i="71"/>
  <c r="N44" i="71"/>
  <c r="M44" i="71"/>
  <c r="L44" i="71"/>
  <c r="K44" i="71"/>
  <c r="J44" i="71"/>
  <c r="I44" i="71"/>
  <c r="H44" i="71"/>
  <c r="G44" i="71"/>
  <c r="F44" i="71"/>
  <c r="E43" i="71"/>
  <c r="E42" i="71"/>
  <c r="E41" i="71"/>
  <c r="E40" i="71"/>
  <c r="Q38" i="71"/>
  <c r="P38" i="71"/>
  <c r="O38" i="71"/>
  <c r="N38" i="71"/>
  <c r="M38" i="71"/>
  <c r="L38" i="71"/>
  <c r="K38" i="71"/>
  <c r="J38" i="71"/>
  <c r="I38" i="71"/>
  <c r="H38" i="71"/>
  <c r="G38" i="71"/>
  <c r="F38" i="71"/>
  <c r="E37" i="71"/>
  <c r="E34" i="71"/>
  <c r="E33" i="71"/>
  <c r="E32" i="71"/>
  <c r="Q31" i="71"/>
  <c r="P31" i="71"/>
  <c r="O31" i="71"/>
  <c r="N31" i="71"/>
  <c r="M31" i="71"/>
  <c r="L31" i="71"/>
  <c r="K31" i="71"/>
  <c r="J31" i="71"/>
  <c r="I31" i="71"/>
  <c r="H31" i="71"/>
  <c r="G31" i="71"/>
  <c r="F19" i="70"/>
  <c r="E41" i="76"/>
  <c r="G19" i="70"/>
  <c r="H19" i="70"/>
  <c r="I19" i="70"/>
  <c r="J19" i="70"/>
  <c r="K19" i="70"/>
  <c r="L19" i="70"/>
  <c r="M19" i="70"/>
  <c r="N19" i="70"/>
  <c r="O19" i="70"/>
  <c r="P19" i="70"/>
  <c r="Q19" i="70"/>
  <c r="E80" i="76"/>
  <c r="E78" i="76"/>
  <c r="E77" i="76"/>
  <c r="Q75" i="76"/>
  <c r="P75" i="76"/>
  <c r="O75" i="76"/>
  <c r="N75" i="76"/>
  <c r="M75" i="76"/>
  <c r="L75" i="76"/>
  <c r="K75" i="76"/>
  <c r="J75" i="76"/>
  <c r="I75" i="76"/>
  <c r="H75" i="76"/>
  <c r="G75" i="76"/>
  <c r="F75" i="76"/>
  <c r="E74" i="76"/>
  <c r="E73" i="76"/>
  <c r="E72" i="76"/>
  <c r="E71" i="76"/>
  <c r="E69" i="76"/>
  <c r="E68" i="76"/>
  <c r="E67" i="76"/>
  <c r="E66" i="76"/>
  <c r="Q64" i="76"/>
  <c r="P64" i="76"/>
  <c r="O64" i="76"/>
  <c r="N64" i="76"/>
  <c r="M64" i="76"/>
  <c r="L64" i="76"/>
  <c r="K64" i="76"/>
  <c r="J64" i="76"/>
  <c r="I64" i="76"/>
  <c r="H64" i="76"/>
  <c r="G64" i="76"/>
  <c r="F64" i="76"/>
  <c r="E63" i="76"/>
  <c r="E62" i="76"/>
  <c r="E61" i="76"/>
  <c r="E60" i="76"/>
  <c r="E59" i="76"/>
  <c r="E58" i="76"/>
  <c r="E57" i="76"/>
  <c r="Q55" i="76"/>
  <c r="P55" i="76"/>
  <c r="O55" i="76"/>
  <c r="N55" i="76"/>
  <c r="M55" i="76"/>
  <c r="L55" i="76"/>
  <c r="K55" i="76"/>
  <c r="J55" i="76"/>
  <c r="I55" i="76"/>
  <c r="H55" i="76"/>
  <c r="G55" i="76"/>
  <c r="F55" i="76"/>
  <c r="E54" i="76"/>
  <c r="E53" i="76"/>
  <c r="Q51" i="76"/>
  <c r="P51" i="76"/>
  <c r="O51" i="76"/>
  <c r="N51" i="76"/>
  <c r="M51" i="76"/>
  <c r="L51" i="76"/>
  <c r="K51" i="76"/>
  <c r="J51" i="76"/>
  <c r="I51" i="76"/>
  <c r="H51" i="76"/>
  <c r="G51" i="76"/>
  <c r="F51" i="76"/>
  <c r="E50" i="76"/>
  <c r="E49" i="76"/>
  <c r="Q48" i="76"/>
  <c r="P48" i="76"/>
  <c r="O48" i="76"/>
  <c r="N48" i="76"/>
  <c r="M48" i="76"/>
  <c r="L48" i="76"/>
  <c r="K48" i="76"/>
  <c r="J48" i="76"/>
  <c r="I48" i="76"/>
  <c r="H48" i="76"/>
  <c r="G48" i="76"/>
  <c r="F48" i="76"/>
  <c r="E47" i="76"/>
  <c r="E46" i="76"/>
  <c r="E44" i="76"/>
  <c r="Q42" i="76"/>
  <c r="P42" i="76"/>
  <c r="O42" i="76"/>
  <c r="N42" i="76"/>
  <c r="M42" i="76"/>
  <c r="L42" i="76"/>
  <c r="K42" i="76"/>
  <c r="J42" i="76"/>
  <c r="I42" i="76"/>
  <c r="H42" i="76"/>
  <c r="G42" i="76"/>
  <c r="F42" i="76"/>
  <c r="E39" i="76"/>
  <c r="E38" i="76"/>
  <c r="Q36" i="76"/>
  <c r="P36" i="76"/>
  <c r="O36" i="76"/>
  <c r="N36" i="76"/>
  <c r="M36" i="76"/>
  <c r="L36" i="76"/>
  <c r="K36" i="76"/>
  <c r="J36" i="76"/>
  <c r="I36" i="76"/>
  <c r="H36" i="76"/>
  <c r="G36" i="76"/>
  <c r="F36" i="76"/>
  <c r="E35" i="76"/>
  <c r="E34" i="76"/>
  <c r="E33" i="76"/>
  <c r="E32" i="76"/>
  <c r="Q30" i="76"/>
  <c r="P30" i="76"/>
  <c r="O30" i="76"/>
  <c r="N30" i="76"/>
  <c r="M30" i="76"/>
  <c r="L30" i="76"/>
  <c r="K30" i="76"/>
  <c r="J30" i="76"/>
  <c r="I30" i="76"/>
  <c r="H30" i="76"/>
  <c r="G30" i="76"/>
  <c r="F30" i="76"/>
  <c r="E29" i="76"/>
  <c r="E26" i="76"/>
  <c r="E25" i="76"/>
  <c r="E24" i="76"/>
  <c r="Q23" i="76"/>
  <c r="P23" i="76"/>
  <c r="O23" i="76"/>
  <c r="N23" i="76"/>
  <c r="M23" i="76"/>
  <c r="L23" i="76"/>
  <c r="K23" i="76"/>
  <c r="J23" i="76"/>
  <c r="I23" i="76"/>
  <c r="H23" i="76"/>
  <c r="G23" i="76"/>
  <c r="F23" i="76"/>
  <c r="E80" i="70"/>
  <c r="I92" i="69" s="1"/>
  <c r="E78" i="70"/>
  <c r="I90" i="69" s="1"/>
  <c r="E77" i="70"/>
  <c r="I89" i="69" s="1"/>
  <c r="Q75" i="70"/>
  <c r="P75" i="70"/>
  <c r="O75" i="70"/>
  <c r="N75" i="70"/>
  <c r="M75" i="70"/>
  <c r="L75" i="70"/>
  <c r="K75" i="70"/>
  <c r="J75" i="70"/>
  <c r="I75" i="70"/>
  <c r="H75" i="70"/>
  <c r="G75" i="70"/>
  <c r="F75" i="70"/>
  <c r="E74" i="70"/>
  <c r="I86" i="69" s="1"/>
  <c r="E73" i="70"/>
  <c r="I85" i="69" s="1"/>
  <c r="E72" i="70"/>
  <c r="I84" i="69" s="1"/>
  <c r="E71" i="70"/>
  <c r="I83" i="69" s="1"/>
  <c r="E69" i="70"/>
  <c r="I81" i="69" s="1"/>
  <c r="E68" i="70"/>
  <c r="I80" i="69" s="1"/>
  <c r="E67" i="70"/>
  <c r="I79" i="69" s="1"/>
  <c r="E66" i="70"/>
  <c r="I78" i="69" s="1"/>
  <c r="Q64" i="70"/>
  <c r="P64" i="70"/>
  <c r="O64" i="70"/>
  <c r="N64" i="70"/>
  <c r="M64" i="70"/>
  <c r="L64" i="70"/>
  <c r="K64" i="70"/>
  <c r="J64" i="70"/>
  <c r="I64" i="70"/>
  <c r="H64" i="70"/>
  <c r="G64" i="70"/>
  <c r="F64" i="70"/>
  <c r="E63" i="70"/>
  <c r="I75" i="69" s="1"/>
  <c r="E62" i="70"/>
  <c r="I74" i="69" s="1"/>
  <c r="E61" i="70"/>
  <c r="I73" i="69" s="1"/>
  <c r="E60" i="70"/>
  <c r="I72" i="69" s="1"/>
  <c r="E59" i="70"/>
  <c r="I71" i="69" s="1"/>
  <c r="E58" i="70"/>
  <c r="I70" i="69" s="1"/>
  <c r="E57" i="70"/>
  <c r="I69" i="69" s="1"/>
  <c r="Q55" i="70"/>
  <c r="P55" i="70"/>
  <c r="O55" i="70"/>
  <c r="N55" i="70"/>
  <c r="M55" i="70"/>
  <c r="L55" i="70"/>
  <c r="K55" i="70"/>
  <c r="J55" i="70"/>
  <c r="I55" i="70"/>
  <c r="H55" i="70"/>
  <c r="G55" i="70"/>
  <c r="F55" i="70"/>
  <c r="E54" i="70"/>
  <c r="I66" i="69" s="1"/>
  <c r="E53" i="70"/>
  <c r="I65" i="69" s="1"/>
  <c r="Q51" i="70"/>
  <c r="P51" i="70"/>
  <c r="O51" i="70"/>
  <c r="N51" i="70"/>
  <c r="M51" i="70"/>
  <c r="L51" i="70"/>
  <c r="K51" i="70"/>
  <c r="J51" i="70"/>
  <c r="I51" i="70"/>
  <c r="H51" i="70"/>
  <c r="G51" i="70"/>
  <c r="F51" i="70"/>
  <c r="E50" i="70"/>
  <c r="I62" i="69" s="1"/>
  <c r="E49" i="70"/>
  <c r="Q48" i="70"/>
  <c r="P48" i="70"/>
  <c r="O48" i="70"/>
  <c r="N48" i="70"/>
  <c r="M48" i="70"/>
  <c r="L48" i="70"/>
  <c r="K48" i="70"/>
  <c r="J48" i="70"/>
  <c r="I48" i="70"/>
  <c r="H48" i="70"/>
  <c r="G48" i="70"/>
  <c r="F48" i="70"/>
  <c r="E47" i="70"/>
  <c r="I59" i="69" s="1"/>
  <c r="E46" i="70"/>
  <c r="I58" i="69" s="1"/>
  <c r="E44" i="70"/>
  <c r="I56" i="69" s="1"/>
  <c r="Q42" i="70"/>
  <c r="P42" i="70"/>
  <c r="O42" i="70"/>
  <c r="N42" i="70"/>
  <c r="M42" i="70"/>
  <c r="L42" i="70"/>
  <c r="K42" i="70"/>
  <c r="J42" i="70"/>
  <c r="I42" i="70"/>
  <c r="H42" i="70"/>
  <c r="G42" i="70"/>
  <c r="F42" i="70"/>
  <c r="E41" i="70"/>
  <c r="I53" i="69" s="1"/>
  <c r="E39" i="70"/>
  <c r="I51" i="69" s="1"/>
  <c r="E38" i="70"/>
  <c r="I50" i="69" s="1"/>
  <c r="Q36" i="70"/>
  <c r="P36" i="70"/>
  <c r="O36" i="70"/>
  <c r="N36" i="70"/>
  <c r="L36" i="70"/>
  <c r="K36" i="70"/>
  <c r="J36" i="70"/>
  <c r="I36" i="70"/>
  <c r="H36" i="70"/>
  <c r="G36" i="70"/>
  <c r="F36" i="70"/>
  <c r="E35" i="70"/>
  <c r="I47" i="69" s="1"/>
  <c r="E34" i="70"/>
  <c r="I46" i="69" s="1"/>
  <c r="E33" i="70"/>
  <c r="I45" i="69" s="1"/>
  <c r="E32" i="70"/>
  <c r="I44" i="69" s="1"/>
  <c r="Q30" i="70"/>
  <c r="P30" i="70"/>
  <c r="O30" i="70"/>
  <c r="N30" i="70"/>
  <c r="M30" i="70"/>
  <c r="L30" i="70"/>
  <c r="K30" i="70"/>
  <c r="J30" i="70"/>
  <c r="I30" i="70"/>
  <c r="H30" i="70"/>
  <c r="G30" i="70"/>
  <c r="F30" i="70"/>
  <c r="E29" i="70"/>
  <c r="I41" i="69" s="1"/>
  <c r="E26" i="70"/>
  <c r="I38" i="69" s="1"/>
  <c r="E25" i="70"/>
  <c r="I37" i="69" s="1"/>
  <c r="E24" i="70"/>
  <c r="I36" i="69" s="1"/>
  <c r="Q23" i="70"/>
  <c r="P23" i="70"/>
  <c r="O23" i="70"/>
  <c r="N23" i="70"/>
  <c r="M23" i="70"/>
  <c r="L23" i="70"/>
  <c r="K23" i="70"/>
  <c r="J23" i="70"/>
  <c r="I23" i="70"/>
  <c r="H23" i="70"/>
  <c r="G23" i="70"/>
  <c r="F23" i="70"/>
  <c r="E80" i="80"/>
  <c r="K92" i="69" s="1"/>
  <c r="E78" i="80"/>
  <c r="K90" i="69" s="1"/>
  <c r="E77" i="80"/>
  <c r="K89" i="69" s="1"/>
  <c r="Q75" i="80"/>
  <c r="P75" i="80"/>
  <c r="O75" i="80"/>
  <c r="N75" i="80"/>
  <c r="M75" i="80"/>
  <c r="L75" i="80"/>
  <c r="K75" i="80"/>
  <c r="J75" i="80"/>
  <c r="I75" i="80"/>
  <c r="H75" i="80"/>
  <c r="G75" i="80"/>
  <c r="F75" i="80"/>
  <c r="E74" i="80"/>
  <c r="K86" i="69" s="1"/>
  <c r="E73" i="80"/>
  <c r="K85" i="69" s="1"/>
  <c r="E72" i="80"/>
  <c r="K84" i="69" s="1"/>
  <c r="E71" i="80"/>
  <c r="K83" i="69" s="1"/>
  <c r="E69" i="80"/>
  <c r="K81" i="69" s="1"/>
  <c r="E68" i="80"/>
  <c r="K80" i="69" s="1"/>
  <c r="E67" i="80"/>
  <c r="K79" i="69" s="1"/>
  <c r="E66" i="80"/>
  <c r="K78" i="69" s="1"/>
  <c r="Q64" i="80"/>
  <c r="P64" i="80"/>
  <c r="O64" i="80"/>
  <c r="N64" i="80"/>
  <c r="M64" i="80"/>
  <c r="L64" i="80"/>
  <c r="K64" i="80"/>
  <c r="J64" i="80"/>
  <c r="I64" i="80"/>
  <c r="H64" i="80"/>
  <c r="G64" i="80"/>
  <c r="F64" i="80"/>
  <c r="E63" i="80"/>
  <c r="K75" i="69" s="1"/>
  <c r="E62" i="80"/>
  <c r="K74" i="69" s="1"/>
  <c r="E61" i="80"/>
  <c r="K73" i="69" s="1"/>
  <c r="E60" i="80"/>
  <c r="K72" i="69" s="1"/>
  <c r="E59" i="80"/>
  <c r="K71" i="69" s="1"/>
  <c r="E58" i="80"/>
  <c r="K70" i="69" s="1"/>
  <c r="E57" i="80"/>
  <c r="K69" i="69" s="1"/>
  <c r="Q55" i="80"/>
  <c r="P55" i="80"/>
  <c r="O55" i="80"/>
  <c r="N55" i="80"/>
  <c r="M55" i="80"/>
  <c r="L55" i="80"/>
  <c r="K55" i="80"/>
  <c r="J55" i="80"/>
  <c r="I55" i="80"/>
  <c r="H55" i="80"/>
  <c r="G55" i="80"/>
  <c r="F55" i="80"/>
  <c r="E54" i="80"/>
  <c r="K66" i="69" s="1"/>
  <c r="E53" i="80"/>
  <c r="K65" i="69" s="1"/>
  <c r="Q51" i="80"/>
  <c r="P51" i="80"/>
  <c r="O51" i="80"/>
  <c r="N51" i="80"/>
  <c r="M51" i="80"/>
  <c r="L51" i="80"/>
  <c r="K51" i="80"/>
  <c r="J51" i="80"/>
  <c r="I51" i="80"/>
  <c r="H51" i="80"/>
  <c r="G51" i="80"/>
  <c r="F51" i="80"/>
  <c r="E50" i="80"/>
  <c r="K62" i="69" s="1"/>
  <c r="K60" i="69" s="1"/>
  <c r="E49" i="80"/>
  <c r="Q48" i="80"/>
  <c r="P48" i="80"/>
  <c r="O48" i="80"/>
  <c r="N48" i="80"/>
  <c r="M48" i="80"/>
  <c r="L48" i="80"/>
  <c r="K48" i="80"/>
  <c r="J48" i="80"/>
  <c r="I48" i="80"/>
  <c r="H48" i="80"/>
  <c r="G48" i="80"/>
  <c r="F48" i="80"/>
  <c r="E47" i="80"/>
  <c r="K59" i="69" s="1"/>
  <c r="E46" i="80"/>
  <c r="K58" i="69" s="1"/>
  <c r="E44" i="80"/>
  <c r="K56" i="69" s="1"/>
  <c r="Q42" i="80"/>
  <c r="P42" i="80"/>
  <c r="O42" i="80"/>
  <c r="N42" i="80"/>
  <c r="M42" i="80"/>
  <c r="L42" i="80"/>
  <c r="K42" i="80"/>
  <c r="J42" i="80"/>
  <c r="I42" i="80"/>
  <c r="H42" i="80"/>
  <c r="G42" i="80"/>
  <c r="F42" i="80"/>
  <c r="E41" i="80"/>
  <c r="K53" i="69" s="1"/>
  <c r="E39" i="80"/>
  <c r="K51" i="69" s="1"/>
  <c r="E38" i="80"/>
  <c r="K50" i="69" s="1"/>
  <c r="Q36" i="80"/>
  <c r="P36" i="80"/>
  <c r="O36" i="80"/>
  <c r="N36" i="80"/>
  <c r="M36" i="80"/>
  <c r="L36" i="80"/>
  <c r="K36" i="80"/>
  <c r="J36" i="80"/>
  <c r="I36" i="80"/>
  <c r="H36" i="80"/>
  <c r="G36" i="80"/>
  <c r="F36" i="80"/>
  <c r="E35" i="80"/>
  <c r="K47" i="69" s="1"/>
  <c r="E34" i="80"/>
  <c r="K46" i="69" s="1"/>
  <c r="E33" i="80"/>
  <c r="K45" i="69" s="1"/>
  <c r="E32" i="80"/>
  <c r="K44" i="69" s="1"/>
  <c r="Q30" i="80"/>
  <c r="P30" i="80"/>
  <c r="O30" i="80"/>
  <c r="N30" i="80"/>
  <c r="M30" i="80"/>
  <c r="L30" i="80"/>
  <c r="K30" i="80"/>
  <c r="J30" i="80"/>
  <c r="I30" i="80"/>
  <c r="H30" i="80"/>
  <c r="G30" i="80"/>
  <c r="F30" i="80"/>
  <c r="E29" i="80"/>
  <c r="K41" i="69" s="1"/>
  <c r="E26" i="80"/>
  <c r="K38" i="69" s="1"/>
  <c r="E25" i="80"/>
  <c r="K37" i="69" s="1"/>
  <c r="E24" i="80"/>
  <c r="K36" i="69" s="1"/>
  <c r="Q23" i="80"/>
  <c r="P23" i="80"/>
  <c r="O23" i="80"/>
  <c r="N23" i="80"/>
  <c r="M23" i="80"/>
  <c r="L23" i="80"/>
  <c r="K23" i="80"/>
  <c r="J23" i="80"/>
  <c r="I23" i="80"/>
  <c r="H23" i="80"/>
  <c r="G23" i="80"/>
  <c r="F23" i="80"/>
  <c r="E80" i="81"/>
  <c r="E78" i="81"/>
  <c r="E77" i="81"/>
  <c r="Q75" i="81"/>
  <c r="P75" i="81"/>
  <c r="O75" i="81"/>
  <c r="N75" i="81"/>
  <c r="M75" i="81"/>
  <c r="L75" i="81"/>
  <c r="K75" i="81"/>
  <c r="J75" i="81"/>
  <c r="I75" i="81"/>
  <c r="H75" i="81"/>
  <c r="G75" i="81"/>
  <c r="F75" i="81"/>
  <c r="E74" i="81"/>
  <c r="E73" i="81"/>
  <c r="E72" i="81"/>
  <c r="E71" i="81"/>
  <c r="E69" i="81"/>
  <c r="E68" i="81"/>
  <c r="E67" i="81"/>
  <c r="E66" i="81"/>
  <c r="Q64" i="81"/>
  <c r="P64" i="81"/>
  <c r="O64" i="81"/>
  <c r="N64" i="81"/>
  <c r="M64" i="81"/>
  <c r="L64" i="81"/>
  <c r="K64" i="81"/>
  <c r="J64" i="81"/>
  <c r="I64" i="81"/>
  <c r="H64" i="81"/>
  <c r="G64" i="81"/>
  <c r="F64" i="81"/>
  <c r="E63" i="81"/>
  <c r="E62" i="81"/>
  <c r="E61" i="81"/>
  <c r="E60" i="81"/>
  <c r="E59" i="81"/>
  <c r="E58" i="81"/>
  <c r="E57" i="81"/>
  <c r="Q55" i="81"/>
  <c r="P55" i="81"/>
  <c r="O55" i="81"/>
  <c r="N55" i="81"/>
  <c r="M55" i="81"/>
  <c r="L55" i="81"/>
  <c r="K55" i="81"/>
  <c r="J55" i="81"/>
  <c r="I55" i="81"/>
  <c r="H55" i="81"/>
  <c r="G55" i="81"/>
  <c r="F55" i="81"/>
  <c r="E54" i="81"/>
  <c r="E53" i="81"/>
  <c r="Q51" i="81"/>
  <c r="P51" i="81"/>
  <c r="O51" i="81"/>
  <c r="N51" i="81"/>
  <c r="M51" i="81"/>
  <c r="L51" i="81"/>
  <c r="K51" i="81"/>
  <c r="J51" i="81"/>
  <c r="I51" i="81"/>
  <c r="H51" i="81"/>
  <c r="G51" i="81"/>
  <c r="F51" i="81"/>
  <c r="E50" i="81"/>
  <c r="E49" i="81"/>
  <c r="Q48" i="81"/>
  <c r="P48" i="81"/>
  <c r="O48" i="81"/>
  <c r="N48" i="81"/>
  <c r="M48" i="81"/>
  <c r="L48" i="81"/>
  <c r="K48" i="81"/>
  <c r="J48" i="81"/>
  <c r="I48" i="81"/>
  <c r="H48" i="81"/>
  <c r="G48" i="81"/>
  <c r="F48" i="81"/>
  <c r="E47" i="81"/>
  <c r="E46" i="81"/>
  <c r="E44" i="81"/>
  <c r="Q42" i="81"/>
  <c r="P42" i="81"/>
  <c r="O42" i="81"/>
  <c r="N42" i="81"/>
  <c r="M42" i="81"/>
  <c r="L42" i="81"/>
  <c r="K42" i="81"/>
  <c r="J42" i="81"/>
  <c r="I42" i="81"/>
  <c r="H42" i="81"/>
  <c r="G42" i="81"/>
  <c r="F42" i="81"/>
  <c r="E41" i="81"/>
  <c r="E39" i="81"/>
  <c r="E38" i="81"/>
  <c r="Q36" i="81"/>
  <c r="P36" i="81"/>
  <c r="O36" i="81"/>
  <c r="N36" i="81"/>
  <c r="M36" i="81"/>
  <c r="L36" i="81"/>
  <c r="K36" i="81"/>
  <c r="J36" i="81"/>
  <c r="I36" i="81"/>
  <c r="H36" i="81"/>
  <c r="G36" i="81"/>
  <c r="F36" i="81"/>
  <c r="E35" i="81"/>
  <c r="E34" i="81"/>
  <c r="E33" i="81"/>
  <c r="E32" i="81"/>
  <c r="Q30" i="81"/>
  <c r="P30" i="81"/>
  <c r="O30" i="81"/>
  <c r="N30" i="81"/>
  <c r="M30" i="81"/>
  <c r="L30" i="81"/>
  <c r="K30" i="81"/>
  <c r="J30" i="81"/>
  <c r="I30" i="81"/>
  <c r="H30" i="81"/>
  <c r="G30" i="81"/>
  <c r="F30" i="81"/>
  <c r="E29" i="81"/>
  <c r="E26" i="81"/>
  <c r="E25" i="81"/>
  <c r="E24" i="81"/>
  <c r="Q23" i="81"/>
  <c r="P23" i="81"/>
  <c r="O23" i="81"/>
  <c r="N23" i="81"/>
  <c r="M23" i="81"/>
  <c r="L23" i="81"/>
  <c r="K23" i="81"/>
  <c r="J23" i="81"/>
  <c r="I23" i="81"/>
  <c r="H23" i="81"/>
  <c r="G23" i="81"/>
  <c r="F23" i="81"/>
  <c r="E81" i="65"/>
  <c r="H92" i="69" s="1"/>
  <c r="E79" i="65"/>
  <c r="H90" i="69" s="1"/>
  <c r="E78" i="65"/>
  <c r="H89" i="69" s="1"/>
  <c r="Q76" i="65"/>
  <c r="P76" i="65"/>
  <c r="O76" i="65"/>
  <c r="N76" i="65"/>
  <c r="M76" i="65"/>
  <c r="L76" i="65"/>
  <c r="K76" i="65"/>
  <c r="J76" i="65"/>
  <c r="I76" i="65"/>
  <c r="H76" i="65"/>
  <c r="G76" i="65"/>
  <c r="F76" i="65"/>
  <c r="E75" i="65"/>
  <c r="H86" i="69" s="1"/>
  <c r="E74" i="65"/>
  <c r="H85" i="69" s="1"/>
  <c r="E73" i="65"/>
  <c r="E72" i="65"/>
  <c r="E70" i="65"/>
  <c r="E69" i="65"/>
  <c r="H80" i="69" s="1"/>
  <c r="E68" i="65"/>
  <c r="H79" i="69" s="1"/>
  <c r="E67" i="65"/>
  <c r="H78" i="69" s="1"/>
  <c r="Q65" i="65"/>
  <c r="P65" i="65"/>
  <c r="O65" i="65"/>
  <c r="N65" i="65"/>
  <c r="M65" i="65"/>
  <c r="L65" i="65"/>
  <c r="K65" i="65"/>
  <c r="J65" i="65"/>
  <c r="I65" i="65"/>
  <c r="H65" i="65"/>
  <c r="G65" i="65"/>
  <c r="F65" i="65"/>
  <c r="E64" i="65"/>
  <c r="H75" i="69" s="1"/>
  <c r="E63" i="65"/>
  <c r="H74" i="69" s="1"/>
  <c r="E62" i="65"/>
  <c r="H73" i="69" s="1"/>
  <c r="E61" i="65"/>
  <c r="H72" i="69" s="1"/>
  <c r="E60" i="65"/>
  <c r="H71" i="69" s="1"/>
  <c r="E59" i="65"/>
  <c r="H70" i="69" s="1"/>
  <c r="E58" i="65"/>
  <c r="H69" i="69" s="1"/>
  <c r="Q56" i="65"/>
  <c r="P56" i="65"/>
  <c r="O56" i="65"/>
  <c r="N56" i="65"/>
  <c r="M56" i="65"/>
  <c r="L56" i="65"/>
  <c r="K56" i="65"/>
  <c r="J56" i="65"/>
  <c r="I56" i="65"/>
  <c r="H56" i="65"/>
  <c r="G56" i="65"/>
  <c r="F56" i="65"/>
  <c r="E55" i="65"/>
  <c r="H66" i="69" s="1"/>
  <c r="E54" i="65"/>
  <c r="H65" i="69" s="1"/>
  <c r="Q52" i="65"/>
  <c r="P52" i="65"/>
  <c r="O52" i="65"/>
  <c r="N52" i="65"/>
  <c r="M52" i="65"/>
  <c r="L52" i="65"/>
  <c r="K52" i="65"/>
  <c r="J52" i="65"/>
  <c r="I52" i="65"/>
  <c r="H52" i="65"/>
  <c r="G52" i="65"/>
  <c r="F52" i="65"/>
  <c r="E51" i="65"/>
  <c r="H62" i="69" s="1"/>
  <c r="E50" i="65"/>
  <c r="Q49" i="65"/>
  <c r="P49" i="65"/>
  <c r="O49" i="65"/>
  <c r="N49" i="65"/>
  <c r="M49" i="65"/>
  <c r="L49" i="65"/>
  <c r="K49" i="65"/>
  <c r="J49" i="65"/>
  <c r="I49" i="65"/>
  <c r="H49" i="65"/>
  <c r="G49" i="65"/>
  <c r="F49" i="65"/>
  <c r="E48" i="65"/>
  <c r="H59" i="69" s="1"/>
  <c r="E47" i="65"/>
  <c r="H58" i="69" s="1"/>
  <c r="E45" i="65"/>
  <c r="Q43" i="65"/>
  <c r="P43" i="65"/>
  <c r="P28" i="65" s="1"/>
  <c r="O43" i="65"/>
  <c r="N43" i="65"/>
  <c r="M43" i="65"/>
  <c r="L43" i="65"/>
  <c r="L28" i="65" s="1"/>
  <c r="K43" i="65"/>
  <c r="J43" i="65"/>
  <c r="I43" i="65"/>
  <c r="H43" i="65"/>
  <c r="G43" i="65"/>
  <c r="F43" i="65"/>
  <c r="E42" i="65"/>
  <c r="E40" i="65"/>
  <c r="E39" i="65"/>
  <c r="H50" i="69" s="1"/>
  <c r="Q37" i="65"/>
  <c r="P37" i="65"/>
  <c r="O37" i="65"/>
  <c r="N37" i="65"/>
  <c r="M37" i="65"/>
  <c r="L37" i="65"/>
  <c r="K37" i="65"/>
  <c r="J37" i="65"/>
  <c r="I37" i="65"/>
  <c r="H37" i="65"/>
  <c r="G37" i="65"/>
  <c r="F37" i="65"/>
  <c r="E36" i="65"/>
  <c r="E35" i="65"/>
  <c r="E34" i="65"/>
  <c r="H45" i="69" s="1"/>
  <c r="E33" i="65"/>
  <c r="H44" i="69" s="1"/>
  <c r="Q31" i="65"/>
  <c r="P31" i="65"/>
  <c r="O31" i="65"/>
  <c r="N31" i="65"/>
  <c r="M31" i="65"/>
  <c r="L31" i="65"/>
  <c r="K31" i="65"/>
  <c r="J31" i="65"/>
  <c r="I31" i="65"/>
  <c r="H31" i="65"/>
  <c r="G31" i="65"/>
  <c r="F31" i="65"/>
  <c r="E30" i="65"/>
  <c r="H41" i="69" s="1"/>
  <c r="E27" i="65"/>
  <c r="E26" i="65"/>
  <c r="H37" i="69" s="1"/>
  <c r="E25" i="65"/>
  <c r="Q24" i="65"/>
  <c r="P24" i="65"/>
  <c r="O24" i="65"/>
  <c r="N24" i="65"/>
  <c r="M24" i="65"/>
  <c r="L24" i="65"/>
  <c r="J24" i="65"/>
  <c r="I24" i="65"/>
  <c r="H24" i="65"/>
  <c r="G24" i="65"/>
  <c r="F24" i="65"/>
  <c r="E19" i="65"/>
  <c r="H11" i="69" s="1"/>
  <c r="E19" i="74"/>
  <c r="F24" i="74"/>
  <c r="G24" i="74"/>
  <c r="H24" i="74"/>
  <c r="I24" i="74"/>
  <c r="J24" i="74"/>
  <c r="L24" i="74"/>
  <c r="M24" i="74"/>
  <c r="N24" i="74"/>
  <c r="O24" i="74"/>
  <c r="P24" i="74"/>
  <c r="Q24" i="74"/>
  <c r="E25" i="74"/>
  <c r="E26" i="74"/>
  <c r="E27" i="74"/>
  <c r="E30" i="74"/>
  <c r="F31" i="74"/>
  <c r="G31" i="74"/>
  <c r="H31" i="74"/>
  <c r="I31" i="74"/>
  <c r="J31" i="74"/>
  <c r="K31" i="74"/>
  <c r="L31" i="74"/>
  <c r="M31" i="74"/>
  <c r="N31" i="74"/>
  <c r="O31" i="74"/>
  <c r="P31" i="74"/>
  <c r="Q31" i="74"/>
  <c r="E33" i="74"/>
  <c r="E34" i="74"/>
  <c r="E35" i="74"/>
  <c r="E36" i="74"/>
  <c r="F37" i="74"/>
  <c r="G37" i="74"/>
  <c r="H37" i="74"/>
  <c r="I37" i="74"/>
  <c r="J37" i="74"/>
  <c r="K37" i="74"/>
  <c r="L37" i="74"/>
  <c r="M37" i="74"/>
  <c r="N37" i="74"/>
  <c r="O37" i="74"/>
  <c r="P37" i="74"/>
  <c r="Q37" i="74"/>
  <c r="E39" i="74"/>
  <c r="E40" i="74"/>
  <c r="E42" i="74"/>
  <c r="H43" i="74"/>
  <c r="I43" i="74"/>
  <c r="J43" i="74"/>
  <c r="K43" i="74"/>
  <c r="L43" i="74"/>
  <c r="M43" i="74"/>
  <c r="N43" i="74"/>
  <c r="O43" i="74"/>
  <c r="P43" i="74"/>
  <c r="Q43" i="74"/>
  <c r="E45" i="74"/>
  <c r="E47" i="74"/>
  <c r="E48" i="74"/>
  <c r="F49" i="74"/>
  <c r="G49" i="74"/>
  <c r="H49" i="74"/>
  <c r="I49" i="74"/>
  <c r="J49" i="74"/>
  <c r="K49" i="74"/>
  <c r="L49" i="74"/>
  <c r="M49" i="74"/>
  <c r="N49" i="74"/>
  <c r="O49" i="74"/>
  <c r="P49" i="74"/>
  <c r="Q49" i="74"/>
  <c r="E50" i="74"/>
  <c r="E51" i="74"/>
  <c r="G52" i="74"/>
  <c r="H52" i="74"/>
  <c r="I52" i="74"/>
  <c r="J52" i="74"/>
  <c r="K52" i="74"/>
  <c r="L52" i="74"/>
  <c r="M52" i="74"/>
  <c r="N52" i="74"/>
  <c r="O52" i="74"/>
  <c r="P52" i="74"/>
  <c r="Q52" i="74"/>
  <c r="E54" i="74"/>
  <c r="E55" i="74"/>
  <c r="G56" i="74"/>
  <c r="H56" i="74"/>
  <c r="I56" i="74"/>
  <c r="J56" i="74"/>
  <c r="K56" i="74"/>
  <c r="L56" i="74"/>
  <c r="M56" i="74"/>
  <c r="N56" i="74"/>
  <c r="O56" i="74"/>
  <c r="P56" i="74"/>
  <c r="Q56" i="74"/>
  <c r="E58" i="74"/>
  <c r="E60" i="74"/>
  <c r="E61" i="74"/>
  <c r="E62" i="74"/>
  <c r="E63" i="74"/>
  <c r="E64" i="74"/>
  <c r="G65" i="74"/>
  <c r="H65" i="74"/>
  <c r="I65" i="74"/>
  <c r="J65" i="74"/>
  <c r="K65" i="74"/>
  <c r="L65" i="74"/>
  <c r="M65" i="74"/>
  <c r="N65" i="74"/>
  <c r="O65" i="74"/>
  <c r="P65" i="74"/>
  <c r="Q65" i="74"/>
  <c r="E68" i="74"/>
  <c r="E69" i="74"/>
  <c r="E70" i="74"/>
  <c r="E72" i="74"/>
  <c r="E73" i="74"/>
  <c r="E74" i="74"/>
  <c r="E75" i="74"/>
  <c r="F76" i="74"/>
  <c r="H76" i="74"/>
  <c r="I76" i="74"/>
  <c r="J76" i="74"/>
  <c r="K76" i="74"/>
  <c r="L76" i="74"/>
  <c r="M76" i="74"/>
  <c r="N76" i="74"/>
  <c r="O76" i="74"/>
  <c r="P76" i="74"/>
  <c r="Q76" i="74"/>
  <c r="E79" i="74"/>
  <c r="E81" i="74"/>
  <c r="H43" i="64"/>
  <c r="F43" i="64"/>
  <c r="F45" i="68" s="1"/>
  <c r="E81" i="64"/>
  <c r="E39" i="64"/>
  <c r="E40" i="64"/>
  <c r="E42" i="64"/>
  <c r="E45" i="64"/>
  <c r="E47" i="64"/>
  <c r="E48" i="64"/>
  <c r="E50" i="64"/>
  <c r="E51" i="64"/>
  <c r="E54" i="64"/>
  <c r="E55" i="64"/>
  <c r="E58" i="64"/>
  <c r="E59" i="64"/>
  <c r="E60" i="64"/>
  <c r="E61" i="64"/>
  <c r="E62" i="64"/>
  <c r="E63" i="64"/>
  <c r="E64" i="64"/>
  <c r="E67" i="64"/>
  <c r="E68" i="64"/>
  <c r="E69" i="64"/>
  <c r="E70" i="64"/>
  <c r="E72" i="64"/>
  <c r="E73" i="64"/>
  <c r="E74" i="64"/>
  <c r="E75" i="64"/>
  <c r="E78" i="64"/>
  <c r="E79" i="64"/>
  <c r="E19" i="64"/>
  <c r="E25" i="64"/>
  <c r="E26" i="64"/>
  <c r="E27" i="64"/>
  <c r="E30" i="64"/>
  <c r="E33" i="64"/>
  <c r="E34" i="64"/>
  <c r="E35" i="64"/>
  <c r="E36" i="64"/>
  <c r="F65" i="64"/>
  <c r="F67" i="68" s="1"/>
  <c r="H56" i="64"/>
  <c r="F56" i="64"/>
  <c r="G56" i="64"/>
  <c r="G43" i="64"/>
  <c r="I43" i="64"/>
  <c r="J43" i="64"/>
  <c r="J45" i="68" s="1"/>
  <c r="K43" i="64"/>
  <c r="L43" i="64"/>
  <c r="M43" i="64"/>
  <c r="N43" i="64"/>
  <c r="N45" i="68" s="1"/>
  <c r="O43" i="64"/>
  <c r="P43" i="64"/>
  <c r="Q43" i="64"/>
  <c r="P33" i="68"/>
  <c r="L33" i="68"/>
  <c r="F37" i="64"/>
  <c r="G37" i="64"/>
  <c r="H37" i="64"/>
  <c r="H39" i="68" s="1"/>
  <c r="I37" i="64"/>
  <c r="K37" i="64"/>
  <c r="L37" i="64"/>
  <c r="M37" i="64"/>
  <c r="N37" i="64"/>
  <c r="O37" i="64"/>
  <c r="P37" i="64"/>
  <c r="P39" i="68" s="1"/>
  <c r="Q37" i="64"/>
  <c r="F52" i="64"/>
  <c r="N56" i="64"/>
  <c r="N58" i="68" s="1"/>
  <c r="N52" i="64"/>
  <c r="J56" i="64"/>
  <c r="J58" i="68" s="1"/>
  <c r="I56" i="64"/>
  <c r="L56" i="64"/>
  <c r="M56" i="64"/>
  <c r="O58" i="68"/>
  <c r="P56" i="64"/>
  <c r="Q58" i="68"/>
  <c r="G76" i="64"/>
  <c r="G78" i="68" s="1"/>
  <c r="H76" i="64"/>
  <c r="H78" i="68" s="1"/>
  <c r="I76" i="64"/>
  <c r="J76" i="64"/>
  <c r="J78" i="68" s="1"/>
  <c r="K76" i="64"/>
  <c r="K78" i="68" s="1"/>
  <c r="L76" i="64"/>
  <c r="L78" i="68" s="1"/>
  <c r="M76" i="64"/>
  <c r="N76" i="64"/>
  <c r="N78" i="68" s="1"/>
  <c r="G65" i="64"/>
  <c r="H65" i="64"/>
  <c r="H67" i="68" s="1"/>
  <c r="I65" i="64"/>
  <c r="J65" i="64"/>
  <c r="J67" i="68" s="1"/>
  <c r="K65" i="64"/>
  <c r="L65" i="64"/>
  <c r="L67" i="68" s="1"/>
  <c r="M65" i="64"/>
  <c r="N65" i="64"/>
  <c r="N67" i="68" s="1"/>
  <c r="G52" i="64"/>
  <c r="H52" i="64"/>
  <c r="H54" i="68" s="1"/>
  <c r="I52" i="64"/>
  <c r="J52" i="64"/>
  <c r="K52" i="64"/>
  <c r="L52" i="64"/>
  <c r="L54" i="68" s="1"/>
  <c r="M52" i="64"/>
  <c r="G49" i="64"/>
  <c r="H49" i="64"/>
  <c r="I49" i="64"/>
  <c r="J49" i="64"/>
  <c r="J51" i="68" s="1"/>
  <c r="K49" i="64"/>
  <c r="L49" i="64"/>
  <c r="M49" i="64"/>
  <c r="N49" i="64"/>
  <c r="N51" i="68" s="1"/>
  <c r="M24" i="64"/>
  <c r="G24" i="64"/>
  <c r="H24" i="64"/>
  <c r="I24" i="64"/>
  <c r="J24" i="64"/>
  <c r="L24" i="64"/>
  <c r="N24" i="64"/>
  <c r="O24" i="64"/>
  <c r="O27" i="81" l="1"/>
  <c r="K42" i="69"/>
  <c r="K48" i="69"/>
  <c r="G27" i="80"/>
  <c r="G21" i="80" s="1"/>
  <c r="O27" i="80"/>
  <c r="K63" i="69"/>
  <c r="G27" i="70"/>
  <c r="G21" i="70" s="1"/>
  <c r="G20" i="70" s="1"/>
  <c r="G20" i="66"/>
  <c r="G35" i="71"/>
  <c r="G29" i="71" s="1"/>
  <c r="G20" i="71" s="1"/>
  <c r="K35" i="71"/>
  <c r="K29" i="71" s="1"/>
  <c r="K20" i="71" s="1"/>
  <c r="N39" i="68"/>
  <c r="J39" i="68"/>
  <c r="J33" i="68"/>
  <c r="N33" i="68"/>
  <c r="K54" i="69"/>
  <c r="K39" i="69" s="1"/>
  <c r="Q28" i="74"/>
  <c r="Q22" i="74" s="1"/>
  <c r="Q20" i="74" s="1"/>
  <c r="M28" i="74"/>
  <c r="M22" i="74" s="1"/>
  <c r="M20" i="74" s="1"/>
  <c r="E52" i="65"/>
  <c r="K51" i="68"/>
  <c r="G51" i="68"/>
  <c r="P22" i="65"/>
  <c r="P20" i="65" s="1"/>
  <c r="O21" i="81"/>
  <c r="O21" i="80"/>
  <c r="E30" i="70"/>
  <c r="N21" i="76"/>
  <c r="N20" i="76" s="1"/>
  <c r="F27" i="76"/>
  <c r="F21" i="76" s="1"/>
  <c r="F20" i="76" s="1"/>
  <c r="J27" i="76"/>
  <c r="J21" i="76" s="1"/>
  <c r="J20" i="76" s="1"/>
  <c r="N27" i="76"/>
  <c r="I33" i="68"/>
  <c r="M33" i="68"/>
  <c r="Q33" i="68"/>
  <c r="N28" i="74"/>
  <c r="N22" i="74" s="1"/>
  <c r="N20" i="74" s="1"/>
  <c r="L27" i="70"/>
  <c r="L21" i="70" s="1"/>
  <c r="L20" i="70" s="1"/>
  <c r="P27" i="70"/>
  <c r="P21" i="70" s="1"/>
  <c r="P20" i="70" s="1"/>
  <c r="I87" i="69"/>
  <c r="L39" i="68"/>
  <c r="O35" i="71"/>
  <c r="O29" i="71" s="1"/>
  <c r="O20" i="71" s="1"/>
  <c r="L22" i="65"/>
  <c r="F39" i="68"/>
  <c r="E27" i="68"/>
  <c r="E19" i="62" s="1"/>
  <c r="F19" i="62" s="1"/>
  <c r="K67" i="68"/>
  <c r="G67" i="68"/>
  <c r="J28" i="65"/>
  <c r="J22" i="65" s="1"/>
  <c r="J20" i="65" s="1"/>
  <c r="J23" i="68" s="1"/>
  <c r="Q39" i="68"/>
  <c r="M39" i="68"/>
  <c r="I39" i="68"/>
  <c r="J26" i="68"/>
  <c r="M26" i="68"/>
  <c r="O26" i="68"/>
  <c r="I26" i="68"/>
  <c r="N26" i="68"/>
  <c r="E56" i="73"/>
  <c r="H26" i="68"/>
  <c r="M51" i="68"/>
  <c r="I51" i="68"/>
  <c r="I58" i="68"/>
  <c r="E52" i="68"/>
  <c r="O28" i="74"/>
  <c r="K28" i="74"/>
  <c r="K22" i="74" s="1"/>
  <c r="K20" i="74" s="1"/>
  <c r="G28" i="74"/>
  <c r="G22" i="74" s="1"/>
  <c r="G20" i="74" s="1"/>
  <c r="E75" i="81"/>
  <c r="K27" i="80"/>
  <c r="K21" i="80" s="1"/>
  <c r="I27" i="70"/>
  <c r="I21" i="70" s="1"/>
  <c r="I20" i="70" s="1"/>
  <c r="M27" i="70"/>
  <c r="M21" i="70" s="1"/>
  <c r="M20" i="70" s="1"/>
  <c r="Q27" i="70"/>
  <c r="Q21" i="70" s="1"/>
  <c r="Q20" i="70" s="1"/>
  <c r="I54" i="69"/>
  <c r="E44" i="71"/>
  <c r="G35" i="73"/>
  <c r="K35" i="73"/>
  <c r="K29" i="73" s="1"/>
  <c r="K20" i="73" s="1"/>
  <c r="O35" i="73"/>
  <c r="O29" i="73" s="1"/>
  <c r="O20" i="73" s="1"/>
  <c r="E50" i="73"/>
  <c r="P35" i="73"/>
  <c r="P29" i="73" s="1"/>
  <c r="P20" i="73" s="1"/>
  <c r="E56" i="74"/>
  <c r="J35" i="73"/>
  <c r="J29" i="73" s="1"/>
  <c r="J20" i="73" s="1"/>
  <c r="N35" i="73"/>
  <c r="N29" i="73" s="1"/>
  <c r="N20" i="73" s="1"/>
  <c r="L26" i="68"/>
  <c r="K54" i="68"/>
  <c r="G54" i="68"/>
  <c r="M58" i="68"/>
  <c r="K33" i="68"/>
  <c r="O33" i="68"/>
  <c r="Q45" i="68"/>
  <c r="I45" i="68"/>
  <c r="H58" i="68"/>
  <c r="J28" i="74"/>
  <c r="J22" i="74" s="1"/>
  <c r="J20" i="74" s="1"/>
  <c r="H42" i="69"/>
  <c r="G28" i="65"/>
  <c r="G22" i="65" s="1"/>
  <c r="G20" i="65" s="1"/>
  <c r="G23" i="68" s="1"/>
  <c r="K28" i="65"/>
  <c r="K22" i="65" s="1"/>
  <c r="K20" i="65" s="1"/>
  <c r="K23" i="68" s="1"/>
  <c r="E49" i="65"/>
  <c r="E75" i="80"/>
  <c r="O27" i="70"/>
  <c r="O21" i="70" s="1"/>
  <c r="O20" i="70" s="1"/>
  <c r="I27" i="76"/>
  <c r="I21" i="76" s="1"/>
  <c r="I20" i="76" s="1"/>
  <c r="M27" i="76"/>
  <c r="M21" i="76" s="1"/>
  <c r="Q27" i="76"/>
  <c r="G27" i="76"/>
  <c r="G21" i="76" s="1"/>
  <c r="G20" i="76" s="1"/>
  <c r="K27" i="76"/>
  <c r="K21" i="76" s="1"/>
  <c r="K20" i="76" s="1"/>
  <c r="E51" i="76"/>
  <c r="N28" i="65"/>
  <c r="N22" i="65" s="1"/>
  <c r="N20" i="65" s="1"/>
  <c r="N23" i="68" s="1"/>
  <c r="I28" i="64"/>
  <c r="I22" i="64" s="1"/>
  <c r="E83" i="68"/>
  <c r="E66" i="62" s="1"/>
  <c r="F66" i="62" s="1"/>
  <c r="G92" i="69"/>
  <c r="F92" i="69" s="1"/>
  <c r="F28" i="65"/>
  <c r="F22" i="65" s="1"/>
  <c r="E31" i="65"/>
  <c r="E77" i="68"/>
  <c r="G86" i="69"/>
  <c r="F86" i="69" s="1"/>
  <c r="G81" i="69"/>
  <c r="E72" i="68"/>
  <c r="E60" i="62" s="1"/>
  <c r="F60" i="62" s="1"/>
  <c r="E66" i="68"/>
  <c r="E54" i="62" s="1"/>
  <c r="F54" i="62" s="1"/>
  <c r="G75" i="69"/>
  <c r="F75" i="69" s="1"/>
  <c r="E62" i="68"/>
  <c r="E50" i="62" s="1"/>
  <c r="F50" i="62" s="1"/>
  <c r="G71" i="69"/>
  <c r="F71" i="69" s="1"/>
  <c r="E37" i="74"/>
  <c r="O27" i="76"/>
  <c r="E32" i="68"/>
  <c r="E24" i="62" s="1"/>
  <c r="G41" i="69"/>
  <c r="F41" i="69" s="1"/>
  <c r="G56" i="69"/>
  <c r="E47" i="68"/>
  <c r="E37" i="62" s="1"/>
  <c r="F37" i="62" s="1"/>
  <c r="F54" i="68"/>
  <c r="F33" i="68"/>
  <c r="E31" i="64"/>
  <c r="F58" i="68"/>
  <c r="E56" i="64"/>
  <c r="G46" i="69"/>
  <c r="E37" i="68"/>
  <c r="E65" i="74"/>
  <c r="E57" i="68"/>
  <c r="E45" i="62" s="1"/>
  <c r="F45" i="62" s="1"/>
  <c r="G66" i="69"/>
  <c r="F66" i="69" s="1"/>
  <c r="H35" i="73"/>
  <c r="H29" i="73" s="1"/>
  <c r="H20" i="73" s="1"/>
  <c r="L35" i="73"/>
  <c r="L29" i="73" s="1"/>
  <c r="L20" i="73" s="1"/>
  <c r="L51" i="68"/>
  <c r="H51" i="68"/>
  <c r="G33" i="68"/>
  <c r="G28" i="64"/>
  <c r="G22" i="64" s="1"/>
  <c r="G20" i="64" s="1"/>
  <c r="G38" i="69"/>
  <c r="E29" i="68"/>
  <c r="E21" i="62" s="1"/>
  <c r="F21" i="62" s="1"/>
  <c r="E76" i="68"/>
  <c r="G85" i="69"/>
  <c r="F85" i="69" s="1"/>
  <c r="E71" i="68"/>
  <c r="E59" i="62" s="1"/>
  <c r="F59" i="62" s="1"/>
  <c r="G80" i="69"/>
  <c r="F80" i="69" s="1"/>
  <c r="E61" i="68"/>
  <c r="E49" i="62" s="1"/>
  <c r="F49" i="62" s="1"/>
  <c r="G70" i="69"/>
  <c r="F70" i="69" s="1"/>
  <c r="E56" i="68"/>
  <c r="E44" i="62" s="1"/>
  <c r="F44" i="62" s="1"/>
  <c r="G65" i="69"/>
  <c r="G63" i="69" s="1"/>
  <c r="E76" i="74"/>
  <c r="E76" i="65"/>
  <c r="E83" i="73"/>
  <c r="J28" i="69"/>
  <c r="J54" i="68"/>
  <c r="L58" i="68"/>
  <c r="H33" i="68"/>
  <c r="H28" i="64"/>
  <c r="H22" i="64" s="1"/>
  <c r="P45" i="68"/>
  <c r="L45" i="68"/>
  <c r="E28" i="68"/>
  <c r="G37" i="69"/>
  <c r="F37" i="69" s="1"/>
  <c r="G84" i="69"/>
  <c r="E75" i="68"/>
  <c r="E70" i="68"/>
  <c r="E58" i="62" s="1"/>
  <c r="F58" i="62" s="1"/>
  <c r="G79" i="69"/>
  <c r="F79" i="69" s="1"/>
  <c r="E60" i="68"/>
  <c r="E48" i="62" s="1"/>
  <c r="F48" i="62" s="1"/>
  <c r="G69" i="69"/>
  <c r="E50" i="68"/>
  <c r="E38" i="62" s="1"/>
  <c r="F38" i="62" s="1"/>
  <c r="G59" i="69"/>
  <c r="F59" i="69" s="1"/>
  <c r="H45" i="68"/>
  <c r="F28" i="74"/>
  <c r="F22" i="74" s="1"/>
  <c r="F20" i="74" s="1"/>
  <c r="K26" i="68"/>
  <c r="G26" i="68"/>
  <c r="M54" i="68"/>
  <c r="I54" i="68"/>
  <c r="M67" i="68"/>
  <c r="I67" i="68"/>
  <c r="M78" i="68"/>
  <c r="I78" i="68"/>
  <c r="P58" i="68"/>
  <c r="K58" i="68"/>
  <c r="E37" i="64"/>
  <c r="O39" i="68"/>
  <c r="K39" i="68"/>
  <c r="G39" i="68"/>
  <c r="O45" i="68"/>
  <c r="K45" i="68"/>
  <c r="G58" i="68"/>
  <c r="E38" i="68"/>
  <c r="E30" i="62" s="1"/>
  <c r="F30" i="62" s="1"/>
  <c r="G47" i="69"/>
  <c r="G36" i="69"/>
  <c r="G83" i="69"/>
  <c r="E74" i="68"/>
  <c r="E69" i="68"/>
  <c r="E57" i="62" s="1"/>
  <c r="F57" i="62" s="1"/>
  <c r="G78" i="69"/>
  <c r="F78" i="69" s="1"/>
  <c r="E63" i="68"/>
  <c r="E51" i="62" s="1"/>
  <c r="F51" i="62" s="1"/>
  <c r="G72" i="69"/>
  <c r="F72" i="69" s="1"/>
  <c r="E53" i="68"/>
  <c r="E41" i="62" s="1"/>
  <c r="F41" i="62" s="1"/>
  <c r="G62" i="69"/>
  <c r="G60" i="69" s="1"/>
  <c r="E49" i="68"/>
  <c r="G58" i="69"/>
  <c r="F58" i="69" s="1"/>
  <c r="E41" i="68"/>
  <c r="E33" i="62" s="1"/>
  <c r="F33" i="62" s="1"/>
  <c r="G50" i="69"/>
  <c r="F50" i="69" s="1"/>
  <c r="E52" i="74"/>
  <c r="P28" i="74"/>
  <c r="P22" i="74" s="1"/>
  <c r="L28" i="74"/>
  <c r="H28" i="74"/>
  <c r="I28" i="65"/>
  <c r="I22" i="65" s="1"/>
  <c r="M28" i="65"/>
  <c r="Q28" i="65"/>
  <c r="F62" i="69"/>
  <c r="H60" i="69"/>
  <c r="E56" i="65"/>
  <c r="H67" i="69"/>
  <c r="G27" i="81"/>
  <c r="G21" i="81" s="1"/>
  <c r="K27" i="81"/>
  <c r="K21" i="81" s="1"/>
  <c r="E42" i="81"/>
  <c r="L27" i="81"/>
  <c r="L21" i="81" s="1"/>
  <c r="P27" i="81"/>
  <c r="P21" i="81" s="1"/>
  <c r="E64" i="81"/>
  <c r="K35" i="69"/>
  <c r="E30" i="80"/>
  <c r="E36" i="80"/>
  <c r="K67" i="69"/>
  <c r="E55" i="70"/>
  <c r="I67" i="69"/>
  <c r="E59" i="71"/>
  <c r="E72" i="71"/>
  <c r="M28" i="64"/>
  <c r="M22" i="64" s="1"/>
  <c r="M45" i="68"/>
  <c r="E36" i="68"/>
  <c r="E28" i="62" s="1"/>
  <c r="F28" i="62" s="1"/>
  <c r="G45" i="69"/>
  <c r="F45" i="69" s="1"/>
  <c r="E81" i="68"/>
  <c r="E64" i="62" s="1"/>
  <c r="F64" i="62" s="1"/>
  <c r="G90" i="69"/>
  <c r="F90" i="69" s="1"/>
  <c r="E65" i="68"/>
  <c r="G74" i="69"/>
  <c r="F74" i="69" s="1"/>
  <c r="G53" i="69"/>
  <c r="E44" i="68"/>
  <c r="E43" i="74"/>
  <c r="E51" i="70"/>
  <c r="E75" i="76"/>
  <c r="E31" i="71"/>
  <c r="E44" i="73"/>
  <c r="E72" i="73"/>
  <c r="N54" i="68"/>
  <c r="G45" i="68"/>
  <c r="E35" i="68"/>
  <c r="E27" i="62" s="1"/>
  <c r="F27" i="62" s="1"/>
  <c r="G44" i="69"/>
  <c r="E80" i="68"/>
  <c r="E63" i="62" s="1"/>
  <c r="G89" i="69"/>
  <c r="E64" i="68"/>
  <c r="E52" i="62" s="1"/>
  <c r="F52" i="62" s="1"/>
  <c r="G73" i="69"/>
  <c r="F73" i="69" s="1"/>
  <c r="G51" i="69"/>
  <c r="E42" i="68"/>
  <c r="E34" i="62" s="1"/>
  <c r="F34" i="62" s="1"/>
  <c r="E49" i="74"/>
  <c r="E31" i="74"/>
  <c r="F27" i="81"/>
  <c r="F21" i="81" s="1"/>
  <c r="F20" i="81" s="1"/>
  <c r="J27" i="81"/>
  <c r="J21" i="81" s="1"/>
  <c r="N27" i="81"/>
  <c r="N21" i="81" s="1"/>
  <c r="E51" i="80"/>
  <c r="E64" i="80"/>
  <c r="K76" i="69"/>
  <c r="K27" i="70"/>
  <c r="I42" i="69"/>
  <c r="I48" i="69"/>
  <c r="E23" i="76"/>
  <c r="E55" i="76"/>
  <c r="F35" i="71"/>
  <c r="F29" i="71" s="1"/>
  <c r="F20" i="71" s="1"/>
  <c r="J35" i="71"/>
  <c r="J29" i="71" s="1"/>
  <c r="J20" i="71" s="1"/>
  <c r="N35" i="71"/>
  <c r="N29" i="71" s="1"/>
  <c r="N20" i="71" s="1"/>
  <c r="L28" i="64"/>
  <c r="L22" i="64" s="1"/>
  <c r="E43" i="64"/>
  <c r="F28" i="64"/>
  <c r="G11" i="69"/>
  <c r="E19" i="68"/>
  <c r="H36" i="69"/>
  <c r="E17" i="62"/>
  <c r="F17" i="62" s="1"/>
  <c r="H38" i="69"/>
  <c r="E24" i="65"/>
  <c r="H46" i="69"/>
  <c r="E37" i="65"/>
  <c r="H51" i="69"/>
  <c r="E32" i="62"/>
  <c r="F32" i="62" s="1"/>
  <c r="H53" i="69"/>
  <c r="O28" i="65"/>
  <c r="E43" i="65"/>
  <c r="H56" i="69"/>
  <c r="E65" i="65"/>
  <c r="H81" i="69"/>
  <c r="H83" i="69"/>
  <c r="H84" i="69"/>
  <c r="H47" i="69"/>
  <c r="E42" i="76"/>
  <c r="L27" i="76"/>
  <c r="P27" i="76"/>
  <c r="P21" i="76" s="1"/>
  <c r="E64" i="76"/>
  <c r="E36" i="76"/>
  <c r="E30" i="76"/>
  <c r="E48" i="76"/>
  <c r="E19" i="70"/>
  <c r="I11" i="69" s="1"/>
  <c r="E23" i="70"/>
  <c r="F27" i="70"/>
  <c r="F21" i="70" s="1"/>
  <c r="J27" i="70"/>
  <c r="N27" i="70"/>
  <c r="N21" i="70" s="1"/>
  <c r="E48" i="70"/>
  <c r="E42" i="70"/>
  <c r="E75" i="70"/>
  <c r="E36" i="70"/>
  <c r="E64" i="70"/>
  <c r="G29" i="73"/>
  <c r="G20" i="73" s="1"/>
  <c r="E59" i="73"/>
  <c r="I35" i="73"/>
  <c r="I29" i="73" s="1"/>
  <c r="I20" i="73" s="1"/>
  <c r="M35" i="73"/>
  <c r="M29" i="73" s="1"/>
  <c r="M20" i="73" s="1"/>
  <c r="Q35" i="73"/>
  <c r="Q29" i="73" s="1"/>
  <c r="Q20" i="73" s="1"/>
  <c r="E38" i="73"/>
  <c r="E63" i="73"/>
  <c r="E56" i="71"/>
  <c r="E50" i="71"/>
  <c r="L35" i="71"/>
  <c r="L29" i="71" s="1"/>
  <c r="L20" i="71" s="1"/>
  <c r="P35" i="71"/>
  <c r="P29" i="71" s="1"/>
  <c r="P20" i="71" s="1"/>
  <c r="E83" i="71"/>
  <c r="I35" i="71"/>
  <c r="I29" i="71" s="1"/>
  <c r="I20" i="71" s="1"/>
  <c r="M35" i="71"/>
  <c r="M29" i="71" s="1"/>
  <c r="M20" i="71" s="1"/>
  <c r="Q35" i="71"/>
  <c r="Q29" i="71" s="1"/>
  <c r="Q20" i="71" s="1"/>
  <c r="E63" i="71"/>
  <c r="E19" i="71"/>
  <c r="F35" i="73"/>
  <c r="E31" i="73"/>
  <c r="E38" i="71"/>
  <c r="H35" i="71"/>
  <c r="H29" i="71" s="1"/>
  <c r="H20" i="71" s="1"/>
  <c r="H27" i="76"/>
  <c r="H21" i="76" s="1"/>
  <c r="H27" i="70"/>
  <c r="E36" i="81"/>
  <c r="E55" i="81"/>
  <c r="E30" i="81"/>
  <c r="I27" i="81"/>
  <c r="I21" i="81" s="1"/>
  <c r="M27" i="81"/>
  <c r="M21" i="81" s="1"/>
  <c r="Q27" i="81"/>
  <c r="Q21" i="81" s="1"/>
  <c r="E51" i="81"/>
  <c r="E23" i="81"/>
  <c r="E48" i="81"/>
  <c r="I27" i="80"/>
  <c r="I21" i="80" s="1"/>
  <c r="M27" i="80"/>
  <c r="M21" i="80" s="1"/>
  <c r="Q27" i="80"/>
  <c r="Q21" i="80" s="1"/>
  <c r="E55" i="80"/>
  <c r="E23" i="80"/>
  <c r="F27" i="80"/>
  <c r="F21" i="80" s="1"/>
  <c r="J27" i="80"/>
  <c r="J21" i="80" s="1"/>
  <c r="N27" i="80"/>
  <c r="N21" i="80" s="1"/>
  <c r="E48" i="80"/>
  <c r="E42" i="80"/>
  <c r="L27" i="80"/>
  <c r="L21" i="80" s="1"/>
  <c r="P27" i="80"/>
  <c r="P21" i="80" s="1"/>
  <c r="H27" i="80"/>
  <c r="H21" i="80" s="1"/>
  <c r="H27" i="81"/>
  <c r="H21" i="81" s="1"/>
  <c r="H28" i="65"/>
  <c r="H22" i="65" s="1"/>
  <c r="I28" i="74"/>
  <c r="E24" i="74"/>
  <c r="J28" i="64"/>
  <c r="J22" i="64" s="1"/>
  <c r="N28" i="64"/>
  <c r="K28" i="64"/>
  <c r="K22" i="64" s="1"/>
  <c r="F65" i="69" l="1"/>
  <c r="E20" i="71"/>
  <c r="H20" i="76"/>
  <c r="G48" i="69"/>
  <c r="M20" i="76"/>
  <c r="K21" i="70"/>
  <c r="K20" i="70" s="1"/>
  <c r="P20" i="74"/>
  <c r="I22" i="74"/>
  <c r="I20" i="74" s="1"/>
  <c r="N20" i="70"/>
  <c r="P20" i="76"/>
  <c r="O21" i="76"/>
  <c r="O20" i="76" s="1"/>
  <c r="H21" i="70"/>
  <c r="H20" i="70" s="1"/>
  <c r="O22" i="74"/>
  <c r="O20" i="74" s="1"/>
  <c r="L22" i="74"/>
  <c r="L20" i="74" s="1"/>
  <c r="Q21" i="76"/>
  <c r="Q20" i="76" s="1"/>
  <c r="J21" i="70"/>
  <c r="J20" i="70" s="1"/>
  <c r="H22" i="74"/>
  <c r="H20" i="74" s="1"/>
  <c r="L21" i="76"/>
  <c r="L20" i="76" s="1"/>
  <c r="L24" i="68"/>
  <c r="E29" i="62"/>
  <c r="F29" i="62" s="1"/>
  <c r="H24" i="68"/>
  <c r="I24" i="68"/>
  <c r="O22" i="65"/>
  <c r="O20" i="65" s="1"/>
  <c r="O23" i="68" s="1"/>
  <c r="Q22" i="65"/>
  <c r="Q20" i="65" s="1"/>
  <c r="N30" i="68"/>
  <c r="H20" i="65"/>
  <c r="H23" i="68" s="1"/>
  <c r="M22" i="65"/>
  <c r="M24" i="68" s="1"/>
  <c r="G24" i="68"/>
  <c r="E28" i="74"/>
  <c r="I30" i="68"/>
  <c r="N22" i="64"/>
  <c r="N24" i="68" s="1"/>
  <c r="J24" i="68"/>
  <c r="J20" i="64"/>
  <c r="J20" i="68" s="1"/>
  <c r="G35" i="69"/>
  <c r="F84" i="69"/>
  <c r="I39" i="69"/>
  <c r="E45" i="68"/>
  <c r="E35" i="62" s="1"/>
  <c r="F35" i="62" s="1"/>
  <c r="E39" i="68"/>
  <c r="E31" i="62" s="1"/>
  <c r="N19" i="61" s="1"/>
  <c r="H30" i="68"/>
  <c r="F30" i="68"/>
  <c r="F38" i="69"/>
  <c r="F36" i="69"/>
  <c r="J30" i="68"/>
  <c r="E61" i="62"/>
  <c r="F61" i="62" s="1"/>
  <c r="F63" i="62"/>
  <c r="K33" i="69"/>
  <c r="G30" i="68"/>
  <c r="N15" i="61"/>
  <c r="F24" i="62"/>
  <c r="G76" i="69"/>
  <c r="I20" i="64"/>
  <c r="I22" i="68" s="1"/>
  <c r="E27" i="80"/>
  <c r="F81" i="69"/>
  <c r="F44" i="69"/>
  <c r="G42" i="69"/>
  <c r="M30" i="68"/>
  <c r="E33" i="68"/>
  <c r="E25" i="62" s="1"/>
  <c r="K30" i="68"/>
  <c r="F53" i="69"/>
  <c r="L30" i="68"/>
  <c r="G67" i="69"/>
  <c r="F67" i="69" s="1"/>
  <c r="F69" i="69"/>
  <c r="G54" i="69"/>
  <c r="F47" i="69"/>
  <c r="F83" i="69"/>
  <c r="F46" i="69"/>
  <c r="G87" i="69"/>
  <c r="F89" i="69"/>
  <c r="E58" i="68"/>
  <c r="E46" i="62" s="1"/>
  <c r="F46" i="62" s="1"/>
  <c r="H48" i="69"/>
  <c r="F51" i="69"/>
  <c r="H54" i="69"/>
  <c r="F56" i="69"/>
  <c r="E28" i="65"/>
  <c r="L20" i="65"/>
  <c r="I20" i="65"/>
  <c r="E27" i="76"/>
  <c r="E27" i="70"/>
  <c r="E35" i="73"/>
  <c r="F29" i="73"/>
  <c r="F20" i="73" s="1"/>
  <c r="E20" i="73" s="1"/>
  <c r="E29" i="71"/>
  <c r="E35" i="71"/>
  <c r="E21" i="76"/>
  <c r="F20" i="70"/>
  <c r="F20" i="80"/>
  <c r="E27" i="81"/>
  <c r="F20" i="65"/>
  <c r="F23" i="68" s="1"/>
  <c r="F48" i="69" l="1"/>
  <c r="E20" i="74"/>
  <c r="E20" i="76"/>
  <c r="E22" i="74"/>
  <c r="E20" i="70"/>
  <c r="E13" i="62" s="1"/>
  <c r="F13" i="62" s="1"/>
  <c r="E21" i="70"/>
  <c r="N17" i="61"/>
  <c r="M20" i="65"/>
  <c r="M23" i="68" s="1"/>
  <c r="F54" i="69"/>
  <c r="E22" i="65"/>
  <c r="N20" i="64"/>
  <c r="N22" i="68" s="1"/>
  <c r="F31" i="62"/>
  <c r="N14" i="61"/>
  <c r="K20" i="64"/>
  <c r="F42" i="69"/>
  <c r="G39" i="69"/>
  <c r="I20" i="68"/>
  <c r="I23" i="68"/>
  <c r="L20" i="64"/>
  <c r="L22" i="68" s="1"/>
  <c r="F25" i="62"/>
  <c r="N16" i="61"/>
  <c r="H20" i="64"/>
  <c r="L23" i="68"/>
  <c r="M20" i="64"/>
  <c r="E29" i="73"/>
  <c r="E20" i="65" l="1"/>
  <c r="E23" i="68" s="1"/>
  <c r="L20" i="68"/>
  <c r="N20" i="68"/>
  <c r="G22" i="68"/>
  <c r="G20" i="68"/>
  <c r="K22" i="68"/>
  <c r="K20" i="68"/>
  <c r="J22" i="68"/>
  <c r="M22" i="68"/>
  <c r="M20" i="68"/>
  <c r="H22" i="68"/>
  <c r="H20" i="68"/>
  <c r="Q76" i="64"/>
  <c r="Q78" i="68" s="1"/>
  <c r="P76" i="64"/>
  <c r="P78" i="68" s="1"/>
  <c r="O76" i="64"/>
  <c r="O78" i="68" s="1"/>
  <c r="F76" i="64"/>
  <c r="Q65" i="64"/>
  <c r="Q67" i="68" s="1"/>
  <c r="P65" i="64"/>
  <c r="P67" i="68" s="1"/>
  <c r="O65" i="64"/>
  <c r="O67" i="68" s="1"/>
  <c r="Q52" i="64"/>
  <c r="Q54" i="68" s="1"/>
  <c r="P52" i="64"/>
  <c r="P54" i="68" s="1"/>
  <c r="O52" i="64"/>
  <c r="Q49" i="64"/>
  <c r="Q51" i="68" s="1"/>
  <c r="P49" i="64"/>
  <c r="P51" i="68" s="1"/>
  <c r="O49" i="64"/>
  <c r="O51" i="68" s="1"/>
  <c r="F49" i="64"/>
  <c r="Q28" i="64"/>
  <c r="P28" i="64"/>
  <c r="P30" i="68" s="1"/>
  <c r="O28" i="64"/>
  <c r="Q24" i="64"/>
  <c r="P24" i="64"/>
  <c r="F24" i="64"/>
  <c r="F22" i="64" s="1"/>
  <c r="E12" i="62" l="1"/>
  <c r="F12" i="62" s="1"/>
  <c r="O30" i="68"/>
  <c r="O22" i="64"/>
  <c r="O24" i="68" s="1"/>
  <c r="Q26" i="68"/>
  <c r="Q22" i="64"/>
  <c r="Q24" i="68" s="1"/>
  <c r="F26" i="68"/>
  <c r="F24" i="68"/>
  <c r="P26" i="68"/>
  <c r="P22" i="64"/>
  <c r="P24" i="68" s="1"/>
  <c r="F78" i="68"/>
  <c r="E76" i="64"/>
  <c r="E78" i="68" s="1"/>
  <c r="Q30" i="68"/>
  <c r="F51" i="68"/>
  <c r="E49" i="64"/>
  <c r="E51" i="68" s="1"/>
  <c r="E39" i="62" s="1"/>
  <c r="F39" i="62" s="1"/>
  <c r="O54" i="68"/>
  <c r="E52" i="64"/>
  <c r="E54" i="68" s="1"/>
  <c r="E42" i="62" s="1"/>
  <c r="F42" i="62" s="1"/>
  <c r="E24" i="64"/>
  <c r="E28" i="64"/>
  <c r="E65" i="64"/>
  <c r="J87" i="69"/>
  <c r="I76" i="69"/>
  <c r="I63" i="69"/>
  <c r="J63" i="69"/>
  <c r="I60" i="69"/>
  <c r="F60" i="69" s="1"/>
  <c r="I35" i="69"/>
  <c r="F31" i="69"/>
  <c r="F30" i="69"/>
  <c r="B30" i="69"/>
  <c r="D27" i="69"/>
  <c r="B27" i="69"/>
  <c r="F26" i="69"/>
  <c r="D26" i="69"/>
  <c r="B26" i="69"/>
  <c r="F25" i="69"/>
  <c r="D23" i="69"/>
  <c r="H77" i="79"/>
  <c r="G77" i="79"/>
  <c r="S77" i="79" s="1"/>
  <c r="F77" i="79"/>
  <c r="R77" i="79" s="1"/>
  <c r="H66" i="79"/>
  <c r="G66" i="79"/>
  <c r="S66" i="79" s="1"/>
  <c r="F66" i="79"/>
  <c r="R66" i="79" s="1"/>
  <c r="H53" i="79"/>
  <c r="G53" i="79"/>
  <c r="S53" i="79" s="1"/>
  <c r="F53" i="79"/>
  <c r="R53" i="79" s="1"/>
  <c r="Q53" i="79"/>
  <c r="T50" i="79"/>
  <c r="S50" i="79"/>
  <c r="F50" i="79"/>
  <c r="R50" i="79" s="1"/>
  <c r="E50" i="79"/>
  <c r="U29" i="79"/>
  <c r="H29" i="79"/>
  <c r="G29" i="79"/>
  <c r="F29" i="79"/>
  <c r="R29" i="79" s="1"/>
  <c r="Q25" i="79"/>
  <c r="H25" i="79"/>
  <c r="G25" i="79"/>
  <c r="R25" i="79"/>
  <c r="M83" i="79"/>
  <c r="D13" i="79"/>
  <c r="B3" i="62"/>
  <c r="G23" i="79" l="1"/>
  <c r="G14" i="79" s="1"/>
  <c r="D25" i="79"/>
  <c r="Q50" i="79"/>
  <c r="P50" i="79" s="1"/>
  <c r="D50" i="79"/>
  <c r="T77" i="79"/>
  <c r="P77" i="79" s="1"/>
  <c r="D77" i="79"/>
  <c r="T66" i="79"/>
  <c r="P66" i="79" s="1"/>
  <c r="D66" i="79"/>
  <c r="T53" i="79"/>
  <c r="P53" i="79" s="1"/>
  <c r="D53" i="79"/>
  <c r="T29" i="79"/>
  <c r="D29" i="79"/>
  <c r="H23" i="79"/>
  <c r="E23" i="79"/>
  <c r="E53" i="62"/>
  <c r="F53" i="62" s="1"/>
  <c r="E67" i="68"/>
  <c r="E55" i="62" s="1"/>
  <c r="F55" i="62" s="1"/>
  <c r="Q20" i="64"/>
  <c r="Q20" i="68" s="1"/>
  <c r="Q22" i="68"/>
  <c r="P20" i="64"/>
  <c r="P20" i="68" s="1"/>
  <c r="P22" i="68"/>
  <c r="E20" i="62"/>
  <c r="F20" i="62" s="1"/>
  <c r="E30" i="68"/>
  <c r="E22" i="62" s="1"/>
  <c r="F22" i="62" s="1"/>
  <c r="E26" i="68"/>
  <c r="E18" i="62" s="1"/>
  <c r="F18" i="62" s="1"/>
  <c r="E22" i="64"/>
  <c r="E24" i="68" s="1"/>
  <c r="F20" i="64"/>
  <c r="O20" i="64"/>
  <c r="T25" i="79"/>
  <c r="S25" i="79"/>
  <c r="S29" i="79"/>
  <c r="F23" i="79"/>
  <c r="I33" i="69"/>
  <c r="I12" i="69" s="1"/>
  <c r="F18" i="69" s="1"/>
  <c r="G33" i="69"/>
  <c r="G16" i="69" s="1"/>
  <c r="H76" i="69"/>
  <c r="J35" i="69"/>
  <c r="H35" i="69"/>
  <c r="J76" i="69"/>
  <c r="H87" i="69"/>
  <c r="F87" i="69" s="1"/>
  <c r="H39" i="69"/>
  <c r="F39" i="69" s="1"/>
  <c r="H63" i="69"/>
  <c r="F63" i="69" s="1"/>
  <c r="B14" i="73"/>
  <c r="B14" i="72"/>
  <c r="B14" i="65"/>
  <c r="B14" i="66"/>
  <c r="B14" i="75"/>
  <c r="B14" i="77"/>
  <c r="B14" i="74"/>
  <c r="F28" i="69"/>
  <c r="P25" i="79" l="1"/>
  <c r="P29" i="79"/>
  <c r="E14" i="79"/>
  <c r="D18" i="79" s="1"/>
  <c r="D23" i="79"/>
  <c r="I18" i="69"/>
  <c r="S23" i="79"/>
  <c r="S14" i="79" s="1"/>
  <c r="O20" i="68"/>
  <c r="O22" i="68"/>
  <c r="F20" i="68"/>
  <c r="F22" i="68"/>
  <c r="E20" i="64"/>
  <c r="F76" i="69"/>
  <c r="Q23" i="79"/>
  <c r="K83" i="79"/>
  <c r="R23" i="79"/>
  <c r="R14" i="79" s="1"/>
  <c r="L83" i="79"/>
  <c r="T23" i="79"/>
  <c r="T14" i="79" s="1"/>
  <c r="H14" i="79"/>
  <c r="H83" i="79" s="1"/>
  <c r="T83" i="79" s="1"/>
  <c r="F14" i="79"/>
  <c r="F83" i="79" s="1"/>
  <c r="U23" i="79"/>
  <c r="U14" i="79" s="1"/>
  <c r="D20" i="79"/>
  <c r="G83" i="79"/>
  <c r="S83" i="79" s="1"/>
  <c r="G12" i="69"/>
  <c r="F16" i="69" s="1"/>
  <c r="H33" i="69"/>
  <c r="H17" i="69" s="1"/>
  <c r="F35" i="69"/>
  <c r="J33" i="69"/>
  <c r="E83" i="79" l="1"/>
  <c r="D83" i="79" s="1"/>
  <c r="G20" i="79"/>
  <c r="S20" i="79" s="1"/>
  <c r="P20" i="79" s="1"/>
  <c r="D19" i="79"/>
  <c r="F19" i="79" s="1"/>
  <c r="R19" i="79" s="1"/>
  <c r="P19" i="79" s="1"/>
  <c r="D21" i="79"/>
  <c r="H21" i="79" s="1"/>
  <c r="T21" i="79" s="1"/>
  <c r="D14" i="79"/>
  <c r="E22" i="68"/>
  <c r="E11" i="62" s="1"/>
  <c r="E20" i="68"/>
  <c r="F33" i="69"/>
  <c r="J83" i="79"/>
  <c r="R83" i="79"/>
  <c r="Q14" i="79"/>
  <c r="Q83" i="79" s="1"/>
  <c r="P23" i="79"/>
  <c r="P14" i="79" s="1"/>
  <c r="U83" i="79"/>
  <c r="U21" i="79"/>
  <c r="P21" i="79" s="1"/>
  <c r="E18" i="79"/>
  <c r="H12" i="69"/>
  <c r="F17" i="69" s="1"/>
  <c r="F14" i="69" s="1"/>
  <c r="N10" i="61" s="1"/>
  <c r="N9" i="61" s="1"/>
  <c r="I19" i="80"/>
  <c r="I20" i="80" s="1"/>
  <c r="M19" i="80"/>
  <c r="M20" i="80" s="1"/>
  <c r="L20" i="81"/>
  <c r="L19" i="80"/>
  <c r="L20" i="80" s="1"/>
  <c r="M20" i="81"/>
  <c r="I20" i="81"/>
  <c r="K20" i="81"/>
  <c r="K19" i="80"/>
  <c r="K20" i="80" s="1"/>
  <c r="N20" i="81"/>
  <c r="N19" i="80"/>
  <c r="N20" i="80" s="1"/>
  <c r="O20" i="81"/>
  <c r="O19" i="80"/>
  <c r="O20" i="80" s="1"/>
  <c r="P20" i="81"/>
  <c r="P19" i="80"/>
  <c r="P20" i="80" s="1"/>
  <c r="Q20" i="81"/>
  <c r="Q19" i="80"/>
  <c r="Q20" i="80" s="1"/>
  <c r="J20" i="81"/>
  <c r="J19" i="80"/>
  <c r="J20" i="80" s="1"/>
  <c r="E19" i="81"/>
  <c r="H20" i="81"/>
  <c r="H19" i="80"/>
  <c r="G19" i="80"/>
  <c r="G20" i="80" s="1"/>
  <c r="P83" i="79" l="1"/>
  <c r="D16" i="79"/>
  <c r="E19" i="80"/>
  <c r="K11" i="69" s="1"/>
  <c r="K12" i="69" s="1"/>
  <c r="E21" i="81"/>
  <c r="Q18" i="79"/>
  <c r="P18" i="79" s="1"/>
  <c r="H20" i="80"/>
  <c r="E20" i="80" s="1"/>
  <c r="G20" i="81"/>
  <c r="E20" i="81" s="1"/>
  <c r="E21" i="80" l="1"/>
  <c r="E15" i="62"/>
  <c r="F15" i="62" s="1"/>
  <c r="K32" i="69"/>
  <c r="M19" i="72"/>
  <c r="H19" i="72"/>
  <c r="J19" i="72"/>
  <c r="L19" i="72"/>
  <c r="N19" i="72"/>
  <c r="O19" i="72"/>
  <c r="O19" i="66" s="1"/>
  <c r="I19" i="72"/>
  <c r="I22" i="66" s="1"/>
  <c r="K19" i="72"/>
  <c r="M19" i="66" l="1"/>
  <c r="L19" i="66"/>
  <c r="O20" i="72"/>
  <c r="J20" i="72"/>
  <c r="J22" i="66"/>
  <c r="K19" i="66"/>
  <c r="N19" i="66"/>
  <c r="H19" i="66"/>
  <c r="E29" i="77"/>
  <c r="J19" i="66"/>
  <c r="I20" i="72"/>
  <c r="I19" i="66"/>
  <c r="I20" i="66" s="1"/>
  <c r="E29" i="72"/>
  <c r="E19" i="72"/>
  <c r="E19" i="66" l="1"/>
  <c r="J20" i="66"/>
  <c r="N22" i="66"/>
  <c r="N20" i="66" s="1"/>
  <c r="N20" i="72"/>
  <c r="L22" i="66"/>
  <c r="L20" i="66" s="1"/>
  <c r="L20" i="72"/>
  <c r="H22" i="66"/>
  <c r="H20" i="72"/>
  <c r="E22" i="72"/>
  <c r="K20" i="72"/>
  <c r="K22" i="66"/>
  <c r="K20" i="66" s="1"/>
  <c r="O22" i="66"/>
  <c r="O20" i="66" s="1"/>
  <c r="M22" i="66"/>
  <c r="M20" i="66" s="1"/>
  <c r="M20" i="72"/>
  <c r="E29" i="66"/>
  <c r="F11" i="62" s="1"/>
  <c r="E8" i="62" l="1"/>
  <c r="F8" i="62" s="1"/>
  <c r="J11" i="69"/>
  <c r="E20" i="72"/>
  <c r="H20" i="66"/>
  <c r="E20" i="66" s="1"/>
  <c r="E22" i="66"/>
  <c r="J23" i="69" s="1"/>
  <c r="E16" i="62"/>
  <c r="F16" i="62" s="1"/>
  <c r="J21" i="69" l="1"/>
  <c r="J19" i="69"/>
  <c r="F11" i="69"/>
  <c r="J12" i="69"/>
  <c r="F23" i="69"/>
  <c r="E14" i="62"/>
  <c r="F14" i="62" s="1"/>
  <c r="E9" i="62"/>
  <c r="F9" i="62" s="1"/>
  <c r="F21" i="69" l="1"/>
  <c r="F19" i="69"/>
  <c r="F12" i="69"/>
  <c r="N8" i="61"/>
  <c r="N21" i="61" s="1"/>
  <c r="N13" i="61" s="1"/>
</calcChain>
</file>

<file path=xl/sharedStrings.xml><?xml version="1.0" encoding="utf-8"?>
<sst xmlns="http://schemas.openxmlformats.org/spreadsheetml/2006/main" count="2426" uniqueCount="274">
  <si>
    <t>(подпись)</t>
  </si>
  <si>
    <t>(расшифровка подписи)</t>
  </si>
  <si>
    <t>ПЛАН</t>
  </si>
  <si>
    <t>ФИНАНСОВО-ХОЗЯЙСТВЕННОЙ ДЕЯТЕЛЬНОСТИ АВТОНОМНОГО УЧРЕЖДЕНИЯ ТЮМЕНСКОЙ ОБЛАСТИ</t>
  </si>
  <si>
    <t>(наименование автономного учреждения)</t>
  </si>
  <si>
    <t>Руководитель</t>
  </si>
  <si>
    <t>Главный бухгалтер</t>
  </si>
  <si>
    <t>Исполнитель</t>
  </si>
  <si>
    <t>УТВЕРЖДАЮ</t>
  </si>
  <si>
    <t>Наименование финансового показателя</t>
  </si>
  <si>
    <t>Плановые показатели</t>
  </si>
  <si>
    <t>Наименование показателя</t>
  </si>
  <si>
    <t>Планируемый остаток средств на начало года</t>
  </si>
  <si>
    <t>Поступления всего,                                                                                                                                       в том числе:</t>
  </si>
  <si>
    <t>- субсидии на выполнение задания учредителя</t>
  </si>
  <si>
    <t>- от оказания платных услуг в соответствии с уставом</t>
  </si>
  <si>
    <t>- иные поступления, в том числе от реализации ценных бумаг</t>
  </si>
  <si>
    <t>Выплаты  всего,                                                                                                                                            в том числе:</t>
  </si>
  <si>
    <t>- оплата труда и начисления на выплаты</t>
  </si>
  <si>
    <t>- услуги связи</t>
  </si>
  <si>
    <t>- коммунальные услуги</t>
  </si>
  <si>
    <t>- арендная плата за пользование имуществом</t>
  </si>
  <si>
    <t>- услуги по содержанию имущества</t>
  </si>
  <si>
    <t>- приобретение ОС,МПЗ,НМА</t>
  </si>
  <si>
    <t>- прочие расходы и выплаты, не запрещенные законодательством</t>
  </si>
  <si>
    <t>Планируемый остаток средств на конец года</t>
  </si>
  <si>
    <t>(наименование должности лица, утверждающего документ)</t>
  </si>
  <si>
    <t>КОДЫ</t>
  </si>
  <si>
    <t>по ОКЕИ</t>
  </si>
  <si>
    <t>1.1.Цели деятельности автономного учреждения</t>
  </si>
  <si>
    <t>1.3.Перечень работ (услуг)</t>
  </si>
  <si>
    <t>II. Показатели финансового состояния  автономного учреждения на отчетную дату</t>
  </si>
  <si>
    <t>из них:</t>
  </si>
  <si>
    <t>в том числе:</t>
  </si>
  <si>
    <t>III. Показатели по поступлениям и выплатам учреждения</t>
  </si>
  <si>
    <t>КОСГУ</t>
  </si>
  <si>
    <t>Х</t>
  </si>
  <si>
    <t>Поступления, всего:</t>
  </si>
  <si>
    <t>Выплаты, всего:</t>
  </si>
  <si>
    <t>Заработная плата</t>
  </si>
  <si>
    <t>211</t>
  </si>
  <si>
    <t>Прочие выплаты</t>
  </si>
  <si>
    <t>Начисления на выплаты по оплате труда</t>
  </si>
  <si>
    <t>213</t>
  </si>
  <si>
    <t>Оплата работ, услуг, всего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</si>
  <si>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</si>
  <si>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</si>
  <si>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</si>
  <si>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</si>
  <si>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</si>
  <si>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</si>
  <si>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</si>
  <si>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</si>
  <si>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</si>
  <si>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</si>
  <si>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241</t>
  </si>
  <si>
    <t>Социальное обеспечение, всего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</si>
  <si>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</si>
  <si>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</si>
  <si>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</si>
  <si>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</si>
  <si>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</si>
  <si>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</si>
  <si>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</si>
  <si>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Поступление нефинансовых активов, всего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</si>
  <si>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</si>
  <si>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</si>
  <si>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</si>
  <si>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</si>
  <si>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</si>
  <si>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>Увеличение стоимости материальных запасов</t>
  </si>
  <si>
    <t>340</t>
  </si>
  <si>
    <t>Поступление финансовых активов, всего</t>
  </si>
  <si>
    <t>500</t>
  </si>
  <si>
    <t>Увеличение стоимости ценных бумаг, кроме акций и иных форм участия в капитале</t>
  </si>
  <si>
    <t>520</t>
  </si>
  <si>
    <t>Увеличение стоимости  акций и иных форм участия в капитале</t>
  </si>
  <si>
    <t>530</t>
  </si>
  <si>
    <t>Справочно:</t>
  </si>
  <si>
    <t>Объем публичных обязательств, всего</t>
  </si>
  <si>
    <t>Увеличение стоимости непроизводственных активов</t>
  </si>
  <si>
    <t>330</t>
  </si>
  <si>
    <t>полное официальное наименование автономного учреждения</t>
  </si>
  <si>
    <t xml:space="preserve">наименование органа, осуществляющего функции и полномочия учредителя </t>
  </si>
  <si>
    <t>адрес фактического местонахождения  автономного учреждения</t>
  </si>
  <si>
    <r>
      <t xml:space="preserve">Единица измерения:    </t>
    </r>
    <r>
      <rPr>
        <b/>
        <sz val="10"/>
        <rFont val="Arial Cyr"/>
        <charset val="204"/>
      </rPr>
      <t>руб</t>
    </r>
    <r>
      <rPr>
        <sz val="10"/>
        <rFont val="Arial Cyr"/>
        <charset val="204"/>
      </rPr>
      <t>.</t>
    </r>
  </si>
  <si>
    <t>Нефинансовые активы, всего:</t>
  </si>
  <si>
    <t>недвижимое имущество, всего</t>
  </si>
  <si>
    <t>остаточная стоимость</t>
  </si>
  <si>
    <t>Финансовые активы, всего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</si>
  <si>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</si>
  <si>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</si>
  <si>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</si>
  <si>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просроченная кредиторская задолженность</t>
  </si>
  <si>
    <t>в том числе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</si>
  <si>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</si>
  <si>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</si>
  <si>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Остаток средств</t>
  </si>
  <si>
    <t>в том числе по кварталам: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</si>
  <si>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</si>
  <si>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</si>
  <si>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Оплата труда и начисления на выплаты по оплате труда, всего</t>
  </si>
  <si>
    <t>Поступило, всего</t>
  </si>
  <si>
    <t>I. Сведения о деятельности автономного  учреждения</t>
  </si>
  <si>
    <t>особо ценное движимое имущество, всего</t>
  </si>
  <si>
    <t>Сумма (руб.)</t>
  </si>
  <si>
    <t>Прочие работы, услуги</t>
  </si>
  <si>
    <t>(источник финансирования)</t>
  </si>
  <si>
    <t>К А С С О В Ы Й   П Л А Н</t>
  </si>
  <si>
    <t>Размер, руб.</t>
  </si>
  <si>
    <t xml:space="preserve"> - Областной бюджет</t>
  </si>
  <si>
    <t>- транспортные услуги</t>
  </si>
  <si>
    <t>(наименование учреждения)</t>
  </si>
  <si>
    <t>Субсидия на финансовое обеспечение выполнения государственного задания  за счет средств:</t>
  </si>
  <si>
    <t>Субсидия на иные цели</t>
  </si>
  <si>
    <t>Областной бюджет</t>
  </si>
  <si>
    <t xml:space="preserve">  Областной бюджет</t>
  </si>
  <si>
    <t xml:space="preserve"> - Субсидия на иные цели</t>
  </si>
  <si>
    <t>Средства от приносящей доход деятельности</t>
  </si>
  <si>
    <t xml:space="preserve"> - Средства от приносящей доход деятельности</t>
  </si>
  <si>
    <t>Расшифровка показателей к разделу III по поступлениям и выплатам учреждения в разрезе источников финансирования</t>
  </si>
  <si>
    <t>Приложение к плану ФХД</t>
  </si>
  <si>
    <t xml:space="preserve"> - спонсорская помощь</t>
  </si>
  <si>
    <t xml:space="preserve"> - Средства от приносящей доход деятельности, всего:</t>
  </si>
  <si>
    <t>(подпись)                                                                                    (расшифровка подписи)</t>
  </si>
  <si>
    <t>1.2.Виды деятельности автономного учреждения</t>
  </si>
  <si>
    <t xml:space="preserve"> - Субсидия на исполнение полномочий переданных РФ в части "Обеспечения отдельных категорий граждан техническими средствами реабилитации…"</t>
  </si>
  <si>
    <t>Код субсидии</t>
  </si>
  <si>
    <t>Прочие безвозмездные поступления (гранты, спонсорская помощь)</t>
  </si>
  <si>
    <t>Остаток денежных средств по прочим безвозмездным поступлениям (гранты, спонсорская помощь)</t>
  </si>
  <si>
    <t>Остаток денежных средств по субсидии на иные цели</t>
  </si>
  <si>
    <t>Остаток денежных средств от приносящей доход деятельности</t>
  </si>
  <si>
    <t xml:space="preserve"> - средства от приносящей доход деятельности</t>
  </si>
  <si>
    <t xml:space="preserve"> - прочие безвозмездные поступления, всего:</t>
  </si>
  <si>
    <t xml:space="preserve">Перечень изменений вносимых в план финансово-хозяйственной деятельности </t>
  </si>
  <si>
    <t>Изменения ассигнований, "+" дополнительная потребность, "-" экономия</t>
  </si>
  <si>
    <t>Средства  от приносящей доход деятельности</t>
  </si>
  <si>
    <t xml:space="preserve"> - Субсидия на финансовое обеспечение выполнения государственного задания, всего:</t>
  </si>
  <si>
    <t>310*</t>
  </si>
  <si>
    <t>340*</t>
  </si>
  <si>
    <t>Поступления, всего в том числе:</t>
  </si>
  <si>
    <t>"+" дополнительная потребность</t>
  </si>
  <si>
    <t>"-" экономия</t>
  </si>
  <si>
    <t>Согласованно финансовым отделом департамента</t>
  </si>
  <si>
    <t>социального развития Тюменской области:</t>
  </si>
  <si>
    <t>* - при изменении ассигнований по КОСГУ 310, 340, необходимо предоставить расшифровку с перечнем оборудования, ТМЦ</t>
  </si>
  <si>
    <t>ОЦП "Сотрудничество" (ХМАО)</t>
  </si>
  <si>
    <t>СВОД (Областной бюджет, ОЦП "Сотрудничество" ХМАО)</t>
  </si>
  <si>
    <t xml:space="preserve">Остаток средств по ОЦП "Сотрудничество" ХМАО   </t>
  </si>
  <si>
    <t xml:space="preserve">  - ОЦП "Сотрудничество" ХМАО</t>
  </si>
  <si>
    <t>2017 год</t>
  </si>
  <si>
    <t>Всего на 2015 год</t>
  </si>
  <si>
    <t>вывоз ТБО</t>
  </si>
  <si>
    <t>ПСД</t>
  </si>
  <si>
    <t>продукты питания</t>
  </si>
  <si>
    <t>медикаменты</t>
  </si>
  <si>
    <t>ГСМ</t>
  </si>
  <si>
    <t>мягкий инвентарь</t>
  </si>
  <si>
    <t>Приложение № 1 к Порядку</t>
  </si>
  <si>
    <t>Департамент социального развития Тюменской области</t>
  </si>
  <si>
    <t xml:space="preserve">1.4.2. Стоимость имущества, приобретенного за счет средств, выделенных учредителем   </t>
  </si>
  <si>
    <t>1.4.3. Стоимость имущества, приобретенного за счет средств, полученных в результате осуществления приносящей доход деятельности</t>
  </si>
  <si>
    <t xml:space="preserve">1.5.2. Общая балансовая стоимость имущества  приобретенного за счет средств, выделенных учредителем                                                 </t>
  </si>
  <si>
    <t>Всего, на 2016 год</t>
  </si>
  <si>
    <t>2018 год</t>
  </si>
  <si>
    <t>КВР</t>
  </si>
  <si>
    <t>Приложение № 4 к порядку</t>
  </si>
  <si>
    <r>
      <rPr>
        <b/>
        <sz val="12"/>
        <color theme="1"/>
        <rFont val="Arial"/>
        <family val="2"/>
        <charset val="204"/>
      </rPr>
      <t xml:space="preserve">Утвержденные </t>
    </r>
    <r>
      <rPr>
        <sz val="12"/>
        <color theme="1"/>
        <rFont val="Arial"/>
        <family val="2"/>
        <charset val="204"/>
      </rPr>
      <t>ассигнования на __. __. 20__год</t>
    </r>
  </si>
  <si>
    <r>
      <rPr>
        <b/>
        <sz val="12"/>
        <color theme="1"/>
        <rFont val="Arial"/>
        <family val="2"/>
        <charset val="204"/>
      </rPr>
      <t xml:space="preserve">Уточненные </t>
    </r>
    <r>
      <rPr>
        <sz val="12"/>
        <color theme="1"/>
        <rFont val="Arial"/>
        <family val="2"/>
        <charset val="204"/>
      </rPr>
      <t>ассигнования на  __. __. 20__год</t>
    </r>
  </si>
  <si>
    <r>
      <t xml:space="preserve">Примечание (причина изменения ассигнований, </t>
    </r>
    <r>
      <rPr>
        <b/>
        <u/>
        <sz val="12"/>
        <color theme="1"/>
        <rFont val="Arial"/>
        <family val="2"/>
        <charset val="204"/>
      </rPr>
      <t>номер, дата документа о перераспределении ассигнований между статьями расходов</t>
    </r>
    <r>
      <rPr>
        <sz val="12"/>
        <color theme="1"/>
        <rFont val="Arial"/>
        <family val="2"/>
        <charset val="204"/>
      </rPr>
      <t>)</t>
    </r>
  </si>
  <si>
    <t>Средства обязательного медицинского страхоания</t>
  </si>
  <si>
    <t>Всего, на 2014 год</t>
  </si>
  <si>
    <t>4=5+6+7+8+9</t>
  </si>
  <si>
    <t>10=11+12+13+14+15</t>
  </si>
  <si>
    <t>16=17+18+19+20+21</t>
  </si>
  <si>
    <t>17=11-5</t>
  </si>
  <si>
    <t>18=12-6</t>
  </si>
  <si>
    <t>18=13-7</t>
  </si>
  <si>
    <t>19=14-8</t>
  </si>
  <si>
    <t>20=15-9</t>
  </si>
  <si>
    <t xml:space="preserve">  ОЦП "Сотрудничество" ХМАО</t>
  </si>
  <si>
    <t xml:space="preserve"> - Средства обязательного медицинского страхоания</t>
  </si>
  <si>
    <t>Директор_________________ ФИО</t>
  </si>
  <si>
    <t>Главный бухгалтер______________ФИО</t>
  </si>
  <si>
    <t>Исполнитель: ФИО, контактный телефон</t>
  </si>
  <si>
    <t xml:space="preserve">Начальник отдела                   ________ </t>
  </si>
  <si>
    <t>Главный специалист отдела ________</t>
  </si>
  <si>
    <t>Средства обязательного медицинского страхования</t>
  </si>
  <si>
    <t>5=6+7+8+9+10</t>
  </si>
  <si>
    <t>6</t>
  </si>
  <si>
    <t>00000</t>
  </si>
  <si>
    <t>Всего на 2016 год</t>
  </si>
  <si>
    <t>в том числе по месячно:</t>
  </si>
  <si>
    <t xml:space="preserve">январь </t>
  </si>
  <si>
    <t xml:space="preserve">февраль </t>
  </si>
  <si>
    <t>март</t>
  </si>
  <si>
    <t>апрель</t>
  </si>
  <si>
    <t>май</t>
  </si>
  <si>
    <t>июнь</t>
  </si>
  <si>
    <t>июль</t>
  </si>
  <si>
    <t>агуст</t>
  </si>
  <si>
    <t>сентябрь</t>
  </si>
  <si>
    <t>октябрь</t>
  </si>
  <si>
    <t>ноябрь</t>
  </si>
  <si>
    <t>декабрь</t>
  </si>
  <si>
    <t>244</t>
  </si>
  <si>
    <t>360</t>
  </si>
  <si>
    <t>225</t>
  </si>
  <si>
    <t>243</t>
  </si>
  <si>
    <t>111</t>
  </si>
  <si>
    <t>119</t>
  </si>
  <si>
    <t>321</t>
  </si>
  <si>
    <t>112</t>
  </si>
  <si>
    <t>831</t>
  </si>
  <si>
    <t>851</t>
  </si>
  <si>
    <t>852</t>
  </si>
  <si>
    <t>853</t>
  </si>
  <si>
    <t>Остаток средств по областному бюджету  на 01.01.2016</t>
  </si>
  <si>
    <t>Утверждаю</t>
  </si>
  <si>
    <t xml:space="preserve">(наименование должности)       </t>
  </si>
  <si>
    <t xml:space="preserve">   _____ 2016___года</t>
  </si>
  <si>
    <t>областной бюджет</t>
  </si>
  <si>
    <t xml:space="preserve">  </t>
  </si>
  <si>
    <t>ОЦП "Сотрудничество" ХМАО с учетом остатка на 01.01.2016 год</t>
  </si>
  <si>
    <t xml:space="preserve"> - Средства обязательного медицинского страхования</t>
  </si>
  <si>
    <t xml:space="preserve"> Средства обязательного медицинского страхования</t>
  </si>
  <si>
    <t>январь</t>
  </si>
  <si>
    <t>февраль</t>
  </si>
  <si>
    <t>авгст</t>
  </si>
  <si>
    <t xml:space="preserve">                                                                                                 </t>
  </si>
  <si>
    <t>Остаток денежных средств  по медицинскому страхованию</t>
  </si>
  <si>
    <t xml:space="preserve"> - доходы от оказания платных услуг</t>
  </si>
  <si>
    <t xml:space="preserve"> - доходы от штрафов, пеней, иных сумм принудительного изъятия</t>
  </si>
  <si>
    <t xml:space="preserve"> - доходы от выбытия материальных запасов</t>
  </si>
  <si>
    <t xml:space="preserve"> - налоги, не включаемые в состав расходов (НДС, налог на прибыль)</t>
  </si>
  <si>
    <t xml:space="preserve"> - доходы от собственности</t>
  </si>
  <si>
    <t xml:space="preserve"> - социальное пособие на погребение ПФ РФ</t>
  </si>
  <si>
    <t>Директор</t>
  </si>
  <si>
    <t xml:space="preserve">Автаномное стационарное учреждение социального обслуживания населения Тюмеснкой области </t>
  </si>
  <si>
    <t xml:space="preserve">1.4. Общая балансовая стоимость недвижимого имущества,  всего                                                                                                                                                                                                                   </t>
  </si>
  <si>
    <t xml:space="preserve">1.5. Общая балансовая стоимость особо ценное движимого имущества                                                                                                                                                                                                  </t>
  </si>
  <si>
    <t xml:space="preserve">1.6.2. Стоимость имущества, приобретенного за счет средств, выделенных учредителем                                                                                                                                                                                    </t>
  </si>
  <si>
    <t xml:space="preserve">1.6. Общая балансовая стоимость прочего движимого имущества,                                                                                                                                                                                                                     </t>
  </si>
  <si>
    <t>Т.А.Левина</t>
  </si>
  <si>
    <t>ИНН7206037303, КПП 720601001</t>
  </si>
  <si>
    <t>626150, Россия, г.Тобольск, 4  микрорайон, д. 50</t>
  </si>
  <si>
    <t>Осуществление социальной защиты клиентов, проживающих в Автономном учреждении путем стабильного материально-бытового обеспечения, создания наиболее адекватных их возрасту и состоянию здоровья условий жизнедеятельности в соответствии с действующим законодательством</t>
  </si>
  <si>
    <t>85.31 - Предоставление социальных услуг с обеспечением проживания. 40.30.1. - Производство пара и горячей воды (тепловой энергии). 51.5 - Оптовая торговля несельскохозяйственными промежуточными продуктами, отходами и ломом. 52.4 - Прочая розничная торговля в специализированных магазинах. 55.5 - Деятельность столовых при предприятиях и учреждениях и поставка продукции общественного питания. 60.2 - Деятельность прочего сухопутного транспорта. 71.4 - Прокат бытовых ихделий и предметов личного пользования. 85.1 - Деятельность в области здравоохранения. 92.72 - Прочая деятельность по организации отдыха и развлечений, не включенная в другие группировки.93.01 - Стирка, химическая чистка и окрашивание текстильных и меховых изделий. 93.02 - Предоставление услуг парикмахерскими и салонами красоты. 93.03 - Организация похорон и предоставление связанных с ними услуг. 93.05 - Предоставление прочих персональных услуг.</t>
  </si>
  <si>
    <t>Стационарное социальное обслуживание, напрвленное на оказание разносторонней социально - бытовой помощи гражданам пожилого возраста (мужчинам старше 60 лет и женщинам старше 55 лет) и инвалидам (старше 18 лет), страдающим психическими хроническими заболеваниями, частично или полностью утратившим способность к самообслуживанию и нуждающимся по состоянию здоровья в постоянном постороннем уходе и наблюдении; осуществление социальной защиты клиентов проживающих в учреждении (далее клиенты) путём стабильного материально -  бытового обеспечения, создания наиболее адекватных их возрасту и состоянию здоровья условий жизнедеятельности в соответствии с действующим законодательством; осуществление мероприятий социально - реабилитационного, социально - медицинского, лечебно - трудового характера; организация ухода и надзора за клиентами, их отдыха и досуга, проведение лечебно - оздоровительных и  профилактических мероприятий; повышение квалификации специалистов Учреждения.</t>
  </si>
  <si>
    <t>Предоставление социальных услуг населению; организация социально-реабилитационной деятельности; организация медицинской деятельности; издательская и полиграфическая деятельность, тиражирование записанных носителей информации; растиниеводство; овощеводство; декоративное садоводство и производство продукции питомников; производство одежды из текстильных материалов и аксессуаров одежды; производство спецодежды; производство, ремонт верхней одежды; производство мебели; организация похорон и предоставление связанных с ними услуг; организация банкетов; деятельность столовых, поставка продукции общественного питания, предоставление медико-социальных услуг; деятельность по организации отдыха и развлечений, культуры и спорта; деятельность концертных и театральных залов; деятельность библиотек, архивов, учреждений клубного типа; деятельность в области спорта; прочая деятельность по организации отдыха и развлечений; предоставление услуг по видео-, фотосъемкам; предоставление услуг банно-прачечногокомплекса; предоставление услуг по прокату имущества, являющегося собственностью учреждения; предоставление  транспортных услуг; предоставление услуг по сантехническим, электромонтажным, сварочным, столярным работам; предоставление услуг парикмахерскими и салонами красоты; физкультурно-оздоровительная деятельность; реализация отходов пищеблока (пищевые отходы); реализация отходов котельной (шлак); реализация стеклотары; реализация металлического лома, макулатуры и текстильной ветоши; предоставление жилищно-коммунальных услуг (предоставление жилых помещений по договору социального найма, техническое обслуживание жилья, отопление, водоснабжение, водоотведение, вывоз твердо-бытовых отходов); предоставление услуг ксерокопирования; организация розничной торговли.</t>
  </si>
  <si>
    <t xml:space="preserve">1.4.1. Стоимость имущества,  закрепленного за автономным учреждением учредителем        14989883,35                                                                                                                                                                                        </t>
  </si>
  <si>
    <t xml:space="preserve">1.5.1. Общая балансовая стоимость имущества,  закрепленного  за автономным учреждением учредителем      7056877,92                                                                                                                                               </t>
  </si>
  <si>
    <t xml:space="preserve">1.6.1. Стоимость имущества,  закрепленного за автономным учреждением учредителем       4046804,82                                                                                                                                                                                   </t>
  </si>
  <si>
    <t>Т.А. Левина</t>
  </si>
  <si>
    <t>О.К. Аверина</t>
  </si>
  <si>
    <t xml:space="preserve">1.6.3. Стоимость имущества, приобретенного за счет средств, полученных в результате осуществления приносящей доход деятельности   532734                                                                                                     </t>
  </si>
  <si>
    <t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t>
  </si>
  <si>
    <t>сентября</t>
  </si>
  <si>
    <t>"02"</t>
  </si>
  <si>
    <t>к протоколу №10  от 02.09.2016г.</t>
  </si>
  <si>
    <t>декабря 2016  г.</t>
  </si>
  <si>
    <t>декабря</t>
  </si>
  <si>
    <t>"30"</t>
  </si>
  <si>
    <t>"30 "</t>
  </si>
  <si>
    <t>Ю.О. Биго</t>
  </si>
  <si>
    <t xml:space="preserve">"30" </t>
  </si>
  <si>
    <t>к протоколу № от 30.12.2016</t>
  </si>
  <si>
    <t>"30"декабря 2016  г.</t>
  </si>
  <si>
    <t>на 2017  год и на плановый период 2018, 2019 гг.</t>
  </si>
  <si>
    <t>к протоколу №13  от 30.12.2016г.</t>
  </si>
  <si>
    <t>к протоколу №13   от 30.12.2016г.</t>
  </si>
  <si>
    <t>к протоколу № 13  от 30.12.2016г.</t>
  </si>
  <si>
    <t>к протоколу №13 от 30.12.2016г.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</si>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</sst>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vertAlign val="superscript"/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vertAlign val="superscript"/>
      <sz val="11"/>
      <name val="Arial Cyr"/>
      <charset val="204"/>
    </font>
    <font>
      <sz val="14"/>
      <name val="Arial Cyr"/>
      <charset val="204"/>
    </font>
    <font>
      <vertAlign val="superscript"/>
      <sz val="9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vertAlign val="superscript"/>
      <sz val="12"/>
      <name val="Arial Cyr"/>
      <charset val="204"/>
    </font>
    <font>
      <u/>
      <sz val="9"/>
      <name val="Arial Cyr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.5"/>
      <name val="Arial Cyr"/>
      <charset val="204"/>
    </font>
    <font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name val="Arial Cyr"/>
      <charset val="204"/>
    </font>
    <font>
      <b/>
      <sz val="12"/>
      <name val="Arial"/>
      <family val="2"/>
      <charset val="204"/>
    </font>
    <font>
      <i/>
      <sz val="11"/>
      <name val="Arial Cyr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3" fillId="0" borderId="0" applyFont="0" applyFill="0" applyBorder="0" applyAlignment="0" applyProtection="0"/>
  </cellStyleXfs>
  <cellXfs count="481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8" fillId="2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0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0" fillId="2" borderId="0" xfId="0" applyFont="1" applyFill="1"/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0" fillId="0" borderId="0" xfId="0" applyProtection="1">
      <protection locked="0"/>
    </xf>
    <xf numFmtId="0" fontId="0" fillId="0" borderId="0" xfId="0" applyProtection="1"/>
    <xf numFmtId="0" fontId="9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8" fillId="2" borderId="0" xfId="0" applyFont="1" applyFill="1" applyProtection="1"/>
    <xf numFmtId="0" fontId="0" fillId="0" borderId="4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0" fillId="0" borderId="6" xfId="0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23" fillId="0" borderId="0" xfId="0" applyFont="1" applyProtection="1"/>
    <xf numFmtId="0" fontId="10" fillId="2" borderId="0" xfId="0" applyFont="1" applyFill="1" applyProtection="1"/>
    <xf numFmtId="0" fontId="12" fillId="0" borderId="2" xfId="0" applyFont="1" applyBorder="1" applyAlignment="1" applyProtection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49" fontId="22" fillId="2" borderId="2" xfId="0" applyNumberFormat="1" applyFont="1" applyFill="1" applyBorder="1" applyAlignment="1" applyProtection="1">
      <alignment horizontal="center" vertical="center" wrapText="1"/>
    </xf>
    <xf numFmtId="164" fontId="0" fillId="3" borderId="2" xfId="0" applyNumberFormat="1" applyFill="1" applyBorder="1" applyAlignment="1" applyProtection="1">
      <alignment horizontal="center" vertical="center" wrapText="1"/>
    </xf>
    <xf numFmtId="164" fontId="0" fillId="4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</xf>
    <xf numFmtId="0" fontId="0" fillId="2" borderId="0" xfId="0" applyFill="1" applyProtection="1"/>
    <xf numFmtId="164" fontId="0" fillId="2" borderId="0" xfId="0" applyNumberFormat="1" applyFill="1" applyProtection="1"/>
    <xf numFmtId="164" fontId="0" fillId="0" borderId="0" xfId="0" applyNumberFormat="1" applyProtection="1"/>
    <xf numFmtId="0" fontId="25" fillId="0" borderId="0" xfId="0" applyFont="1" applyAlignment="1"/>
    <xf numFmtId="0" fontId="12" fillId="0" borderId="0" xfId="0" applyFont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protection locked="0"/>
    </xf>
    <xf numFmtId="43" fontId="3" fillId="0" borderId="2" xfId="1" applyNumberFormat="1" applyFont="1" applyBorder="1" applyAlignment="1">
      <alignment horizontal="left"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43" fontId="6" fillId="2" borderId="2" xfId="1" applyNumberFormat="1" applyFont="1" applyFill="1" applyBorder="1" applyAlignment="1">
      <alignment horizontal="center" vertical="center" wrapText="1"/>
    </xf>
    <xf numFmtId="43" fontId="0" fillId="0" borderId="5" xfId="1" applyNumberFormat="1" applyFont="1" applyBorder="1" applyAlignment="1" applyProtection="1">
      <alignment horizontal="center" vertical="center" wrapText="1"/>
    </xf>
    <xf numFmtId="43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43" fontId="0" fillId="0" borderId="5" xfId="1" applyNumberFormat="1" applyFont="1" applyBorder="1" applyAlignment="1">
      <alignment horizontal="center" vertical="center" wrapText="1"/>
    </xf>
    <xf numFmtId="43" fontId="6" fillId="3" borderId="3" xfId="1" applyNumberFormat="1" applyFont="1" applyFill="1" applyBorder="1" applyAlignment="1" applyProtection="1">
      <alignment horizontal="center" vertical="center" wrapText="1"/>
    </xf>
    <xf numFmtId="43" fontId="0" fillId="0" borderId="3" xfId="1" applyNumberFormat="1" applyFont="1" applyBorder="1" applyAlignment="1">
      <alignment horizontal="center" vertical="center" wrapText="1"/>
    </xf>
    <xf numFmtId="43" fontId="3" fillId="4" borderId="3" xfId="1" applyNumberFormat="1" applyFont="1" applyFill="1" applyBorder="1" applyAlignment="1" applyProtection="1">
      <alignment horizontal="center" vertical="center" wrapText="1"/>
      <protection locked="0"/>
    </xf>
    <xf numFmtId="4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43" fontId="6" fillId="3" borderId="5" xfId="1" applyNumberFormat="1" applyFont="1" applyFill="1" applyBorder="1" applyAlignment="1">
      <alignment horizontal="center" vertical="center" wrapText="1"/>
    </xf>
    <xf numFmtId="43" fontId="6" fillId="3" borderId="3" xfId="1" applyNumberFormat="1" applyFont="1" applyFill="1" applyBorder="1" applyAlignment="1">
      <alignment horizontal="center" vertical="center" wrapText="1"/>
    </xf>
    <xf numFmtId="0" fontId="19" fillId="6" borderId="0" xfId="0" applyFont="1" applyFill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2" fontId="7" fillId="0" borderId="2" xfId="0" applyNumberFormat="1" applyFont="1" applyBorder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left" vertical="center" wrapText="1"/>
    </xf>
    <xf numFmtId="0" fontId="29" fillId="0" borderId="2" xfId="0" applyFont="1" applyBorder="1" applyAlignment="1" applyProtection="1">
      <alignment horizontal="left" vertical="center" wrapText="1"/>
    </xf>
    <xf numFmtId="0" fontId="30" fillId="0" borderId="2" xfId="0" applyFont="1" applyBorder="1" applyAlignment="1" applyProtection="1">
      <alignment horizontal="left" vertical="center" wrapText="1"/>
    </xf>
    <xf numFmtId="0" fontId="0" fillId="6" borderId="0" xfId="0" applyFill="1" applyAlignment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wrapText="1"/>
    </xf>
    <xf numFmtId="0" fontId="29" fillId="0" borderId="2" xfId="0" applyFont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Fill="1"/>
    <xf numFmtId="0" fontId="27" fillId="0" borderId="0" xfId="0" applyFont="1" applyAlignment="1" applyProtection="1">
      <alignment horizontal="right"/>
      <protection locked="0"/>
    </xf>
    <xf numFmtId="0" fontId="34" fillId="0" borderId="0" xfId="0" applyFont="1" applyAlignment="1">
      <alignment vertical="center" wrapText="1"/>
    </xf>
    <xf numFmtId="0" fontId="33" fillId="0" borderId="0" xfId="0" applyFont="1" applyBorder="1" applyAlignment="1">
      <alignment vertical="center"/>
    </xf>
    <xf numFmtId="0" fontId="35" fillId="0" borderId="0" xfId="0" applyFont="1" applyBorder="1" applyAlignment="1">
      <alignment vertical="top"/>
    </xf>
    <xf numFmtId="0" fontId="33" fillId="0" borderId="4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 applyProtection="1">
      <alignment horizontal="left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left" vertical="center" wrapText="1"/>
    </xf>
    <xf numFmtId="0" fontId="30" fillId="0" borderId="20" xfId="0" applyFont="1" applyBorder="1" applyAlignment="1" applyProtection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0" fillId="6" borderId="20" xfId="0" applyFont="1" applyFill="1" applyBorder="1" applyAlignment="1" applyProtection="1">
      <alignment horizontal="left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8" xfId="0" applyFont="1" applyFill="1" applyBorder="1" applyAlignment="1">
      <alignment horizontal="center" vertical="center" wrapText="1"/>
    </xf>
    <xf numFmtId="0" fontId="33" fillId="6" borderId="0" xfId="0" applyFont="1" applyFill="1"/>
    <xf numFmtId="0" fontId="21" fillId="6" borderId="20" xfId="0" applyFont="1" applyFill="1" applyBorder="1" applyAlignment="1" applyProtection="1">
      <alignment horizontal="left" vertical="center" wrapText="1"/>
    </xf>
    <xf numFmtId="0" fontId="28" fillId="6" borderId="20" xfId="0" applyFont="1" applyFill="1" applyBorder="1" applyAlignment="1" applyProtection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0" fontId="29" fillId="6" borderId="20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30" fillId="6" borderId="20" xfId="0" applyFont="1" applyFill="1" applyBorder="1" applyAlignment="1" applyProtection="1">
      <alignment horizontal="left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38" xfId="0" applyFont="1" applyFill="1" applyBorder="1" applyAlignment="1">
      <alignment horizontal="center" vertical="center" wrapText="1"/>
    </xf>
    <xf numFmtId="0" fontId="20" fillId="6" borderId="40" xfId="0" applyFont="1" applyFill="1" applyBorder="1" applyAlignment="1" applyProtection="1">
      <alignment horizontal="left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20" fillId="6" borderId="41" xfId="0" applyFont="1" applyFill="1" applyBorder="1" applyAlignment="1">
      <alignment horizontal="center" vertical="center" wrapText="1"/>
    </xf>
    <xf numFmtId="0" fontId="30" fillId="7" borderId="35" xfId="0" applyFont="1" applyFill="1" applyBorder="1" applyAlignment="1" applyProtection="1">
      <alignment horizontal="left" vertical="center" wrapText="1"/>
    </xf>
    <xf numFmtId="0" fontId="30" fillId="7" borderId="36" xfId="0" applyFont="1" applyFill="1" applyBorder="1" applyAlignment="1" applyProtection="1">
      <alignment horizontal="center" vertical="center" wrapText="1"/>
      <protection locked="0"/>
    </xf>
    <xf numFmtId="0" fontId="30" fillId="7" borderId="20" xfId="0" applyFont="1" applyFill="1" applyBorder="1" applyAlignment="1" applyProtection="1">
      <alignment horizontal="left" vertical="center" wrapText="1"/>
    </xf>
    <xf numFmtId="0" fontId="30" fillId="7" borderId="2" xfId="0" applyFont="1" applyFill="1" applyBorder="1" applyAlignment="1" applyProtection="1">
      <alignment horizontal="center" vertical="center" wrapText="1"/>
      <protection locked="0"/>
    </xf>
    <xf numFmtId="0" fontId="30" fillId="7" borderId="25" xfId="0" applyFont="1" applyFill="1" applyBorder="1" applyAlignment="1" applyProtection="1">
      <alignment horizontal="left" vertical="center" wrapText="1"/>
    </xf>
    <xf numFmtId="0" fontId="30" fillId="7" borderId="26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wrapText="1"/>
    </xf>
    <xf numFmtId="0" fontId="33" fillId="0" borderId="0" xfId="0" applyFont="1" applyAlignment="1"/>
    <xf numFmtId="0" fontId="33" fillId="0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37" fillId="0" borderId="0" xfId="0" applyFont="1"/>
    <xf numFmtId="0" fontId="14" fillId="0" borderId="0" xfId="0" applyFont="1" applyFill="1" applyAlignment="1">
      <alignment horizontal="right" vertical="center"/>
    </xf>
    <xf numFmtId="0" fontId="10" fillId="0" borderId="0" xfId="0" applyFont="1" applyFill="1" applyAlignment="1"/>
    <xf numFmtId="0" fontId="37" fillId="0" borderId="0" xfId="0" applyFont="1" applyFill="1"/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2" fillId="0" borderId="0" xfId="0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  <xf numFmtId="43" fontId="3" fillId="0" borderId="2" xfId="4" applyNumberFormat="1" applyFont="1" applyBorder="1" applyAlignment="1" applyProtection="1">
      <alignment horizontal="left" vertical="center" wrapText="1"/>
    </xf>
    <xf numFmtId="43" fontId="3" fillId="2" borderId="2" xfId="4" applyNumberFormat="1" applyFont="1" applyFill="1" applyBorder="1" applyAlignment="1" applyProtection="1">
      <alignment horizontal="center" vertical="center" wrapText="1"/>
    </xf>
    <xf numFmtId="43" fontId="31" fillId="0" borderId="2" xfId="4" applyNumberFormat="1" applyFont="1" applyBorder="1" applyAlignment="1" applyProtection="1">
      <alignment horizontal="left" vertical="center" wrapText="1"/>
    </xf>
    <xf numFmtId="43" fontId="31" fillId="2" borderId="2" xfId="4" applyNumberFormat="1" applyFont="1" applyFill="1" applyBorder="1" applyAlignment="1" applyProtection="1">
      <alignment horizontal="center" vertical="center" wrapText="1"/>
    </xf>
    <xf numFmtId="49" fontId="21" fillId="0" borderId="2" xfId="0" applyNumberFormat="1" applyFont="1" applyBorder="1" applyAlignment="1" applyProtection="1">
      <alignment horizontal="left" vertical="center" wrapText="1"/>
    </xf>
    <xf numFmtId="49" fontId="21" fillId="0" borderId="2" xfId="0" applyNumberFormat="1" applyFont="1" applyBorder="1" applyAlignment="1" applyProtection="1">
      <alignment horizontal="center" vertical="center" wrapText="1"/>
    </xf>
    <xf numFmtId="43" fontId="6" fillId="2" borderId="2" xfId="4" applyNumberFormat="1" applyFont="1" applyFill="1" applyBorder="1" applyAlignment="1" applyProtection="1">
      <alignment horizontal="center" vertical="center" wrapText="1"/>
    </xf>
    <xf numFmtId="43" fontId="6" fillId="0" borderId="2" xfId="4" applyNumberFormat="1" applyFont="1" applyBorder="1" applyAlignment="1" applyProtection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6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 applyProtection="1">
      <alignment horizontal="left" vertical="center" wrapText="1"/>
    </xf>
    <xf numFmtId="0" fontId="19" fillId="6" borderId="1" xfId="0" applyFont="1" applyFill="1" applyBorder="1" applyAlignment="1" applyProtection="1">
      <alignment horizontal="center"/>
      <protection locked="0"/>
    </xf>
    <xf numFmtId="0" fontId="10" fillId="0" borderId="2" xfId="0" applyNumberFormat="1" applyFont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9" fillId="6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0" fillId="0" borderId="0" xfId="0" applyAlignment="1" applyProtection="1">
      <protection locked="0"/>
    </xf>
    <xf numFmtId="0" fontId="0" fillId="0" borderId="5" xfId="0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49" fontId="0" fillId="2" borderId="5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left" vertical="center" wrapText="1"/>
    </xf>
    <xf numFmtId="43" fontId="6" fillId="0" borderId="2" xfId="1" applyNumberFormat="1" applyFont="1" applyBorder="1" applyAlignment="1">
      <alignment horizontal="right" vertical="center" wrapText="1"/>
    </xf>
    <xf numFmtId="43" fontId="6" fillId="7" borderId="3" xfId="1" applyNumberFormat="1" applyFont="1" applyFill="1" applyBorder="1" applyAlignment="1" applyProtection="1">
      <alignment horizontal="center" vertical="center" wrapText="1"/>
      <protection locked="0"/>
    </xf>
    <xf numFmtId="43" fontId="3" fillId="6" borderId="3" xfId="1" applyNumberFormat="1" applyFont="1" applyFill="1" applyBorder="1" applyAlignment="1" applyProtection="1">
      <alignment horizontal="center" vertical="center" wrapText="1"/>
      <protection locked="0"/>
    </xf>
    <xf numFmtId="43" fontId="3" fillId="7" borderId="3" xfId="1" applyNumberFormat="1" applyFont="1" applyFill="1" applyBorder="1" applyAlignment="1" applyProtection="1">
      <alignment horizontal="center" vertical="center" wrapText="1"/>
      <protection locked="0"/>
    </xf>
    <xf numFmtId="43" fontId="6" fillId="6" borderId="3" xfId="1" applyNumberFormat="1" applyFont="1" applyFill="1" applyBorder="1" applyAlignment="1" applyProtection="1">
      <alignment horizontal="center" vertical="center" wrapText="1"/>
      <protection locked="0"/>
    </xf>
    <xf numFmtId="43" fontId="3" fillId="8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left" vertical="center" wrapText="1"/>
    </xf>
    <xf numFmtId="43" fontId="6" fillId="6" borderId="5" xfId="1" applyNumberFormat="1" applyFont="1" applyFill="1" applyBorder="1" applyAlignment="1">
      <alignment horizontal="center" vertical="center" wrapText="1"/>
    </xf>
    <xf numFmtId="43" fontId="3" fillId="3" borderId="5" xfId="1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3" fontId="6" fillId="2" borderId="2" xfId="4" applyNumberFormat="1" applyFont="1" applyFill="1" applyBorder="1" applyAlignment="1" applyProtection="1">
      <alignment vertical="center" wrapText="1"/>
    </xf>
    <xf numFmtId="43" fontId="0" fillId="4" borderId="3" xfId="1" applyNumberFormat="1" applyFont="1" applyFill="1" applyBorder="1" applyAlignment="1" applyProtection="1">
      <alignment horizontal="center" vertical="center" wrapText="1"/>
      <protection locked="0"/>
    </xf>
    <xf numFmtId="43" fontId="36" fillId="7" borderId="33" xfId="0" applyNumberFormat="1" applyFont="1" applyFill="1" applyBorder="1" applyAlignment="1" applyProtection="1">
      <alignment horizontal="right" vertical="center"/>
    </xf>
    <xf numFmtId="43" fontId="36" fillId="7" borderId="33" xfId="0" applyNumberFormat="1" applyFont="1" applyFill="1" applyBorder="1" applyAlignment="1" applyProtection="1">
      <alignment horizontal="center" vertical="center"/>
    </xf>
    <xf numFmtId="43" fontId="27" fillId="7" borderId="4" xfId="0" applyNumberFormat="1" applyFont="1" applyFill="1" applyBorder="1" applyAlignment="1" applyProtection="1">
      <alignment horizontal="center" vertical="center"/>
    </xf>
    <xf numFmtId="43" fontId="27" fillId="7" borderId="34" xfId="0" applyNumberFormat="1" applyFont="1" applyFill="1" applyBorder="1" applyAlignment="1" applyProtection="1">
      <alignment horizontal="center" vertical="center"/>
    </xf>
    <xf numFmtId="43" fontId="27" fillId="6" borderId="37" xfId="0" applyNumberFormat="1" applyFont="1" applyFill="1" applyBorder="1" applyProtection="1">
      <protection locked="0"/>
    </xf>
    <xf numFmtId="43" fontId="36" fillId="7" borderId="20" xfId="0" applyNumberFormat="1" applyFont="1" applyFill="1" applyBorder="1" applyAlignment="1" applyProtection="1">
      <alignment horizontal="right" vertical="center"/>
    </xf>
    <xf numFmtId="43" fontId="36" fillId="7" borderId="2" xfId="0" applyNumberFormat="1" applyFont="1" applyFill="1" applyBorder="1" applyAlignment="1" applyProtection="1">
      <alignment horizontal="right" vertical="center"/>
    </xf>
    <xf numFmtId="43" fontId="36" fillId="7" borderId="20" xfId="0" applyNumberFormat="1" applyFont="1" applyFill="1" applyBorder="1" applyAlignment="1" applyProtection="1">
      <alignment horizontal="center" vertical="center"/>
    </xf>
    <xf numFmtId="43" fontId="36" fillId="7" borderId="2" xfId="0" applyNumberFormat="1" applyFont="1" applyFill="1" applyBorder="1" applyAlignment="1" applyProtection="1">
      <alignment horizontal="center" vertical="center"/>
    </xf>
    <xf numFmtId="43" fontId="27" fillId="6" borderId="39" xfId="0" applyNumberFormat="1" applyFont="1" applyFill="1" applyBorder="1" applyProtection="1">
      <protection locked="0"/>
    </xf>
    <xf numFmtId="43" fontId="27" fillId="7" borderId="2" xfId="0" applyNumberFormat="1" applyFont="1" applyFill="1" applyBorder="1" applyAlignment="1" applyProtection="1">
      <alignment horizontal="right" vertical="center"/>
    </xf>
    <xf numFmtId="43" fontId="27" fillId="7" borderId="38" xfId="0" applyNumberFormat="1" applyFont="1" applyFill="1" applyBorder="1" applyAlignment="1" applyProtection="1">
      <alignment horizontal="right" vertical="center"/>
    </xf>
    <xf numFmtId="43" fontId="27" fillId="7" borderId="2" xfId="0" applyNumberFormat="1" applyFont="1" applyFill="1" applyBorder="1" applyAlignment="1" applyProtection="1">
      <alignment horizontal="center" vertical="center"/>
    </xf>
    <xf numFmtId="43" fontId="27" fillId="7" borderId="6" xfId="0" applyNumberFormat="1" applyFont="1" applyFill="1" applyBorder="1" applyAlignment="1" applyProtection="1">
      <alignment horizontal="center" vertical="center"/>
    </xf>
    <xf numFmtId="43" fontId="27" fillId="7" borderId="38" xfId="0" applyNumberFormat="1" applyFont="1" applyFill="1" applyBorder="1" applyAlignment="1" applyProtection="1">
      <alignment horizontal="center" vertical="center"/>
    </xf>
    <xf numFmtId="43" fontId="27" fillId="7" borderId="2" xfId="0" applyNumberFormat="1" applyFont="1" applyFill="1" applyBorder="1" applyAlignment="1" applyProtection="1">
      <alignment horizontal="right" vertical="center"/>
      <protection locked="0"/>
    </xf>
    <xf numFmtId="43" fontId="27" fillId="7" borderId="38" xfId="0" applyNumberFormat="1" applyFont="1" applyFill="1" applyBorder="1" applyAlignment="1" applyProtection="1">
      <alignment horizontal="right" vertical="center"/>
      <protection locked="0"/>
    </xf>
    <xf numFmtId="43" fontId="27" fillId="7" borderId="6" xfId="0" applyNumberFormat="1" applyFont="1" applyFill="1" applyBorder="1" applyAlignment="1" applyProtection="1">
      <alignment horizontal="right" vertical="center"/>
      <protection locked="0"/>
    </xf>
    <xf numFmtId="43" fontId="27" fillId="0" borderId="39" xfId="0" applyNumberFormat="1" applyFont="1" applyBorder="1" applyProtection="1">
      <protection locked="0"/>
    </xf>
    <xf numFmtId="43" fontId="27" fillId="6" borderId="2" xfId="0" applyNumberFormat="1" applyFont="1" applyFill="1" applyBorder="1" applyAlignment="1" applyProtection="1">
      <alignment horizontal="right" vertical="center"/>
      <protection locked="0"/>
    </xf>
    <xf numFmtId="43" fontId="27" fillId="6" borderId="38" xfId="0" applyNumberFormat="1" applyFont="1" applyFill="1" applyBorder="1" applyAlignment="1" applyProtection="1">
      <alignment horizontal="right" vertical="center"/>
      <protection locked="0"/>
    </xf>
    <xf numFmtId="43" fontId="36" fillId="7" borderId="2" xfId="0" applyNumberFormat="1" applyFont="1" applyFill="1" applyBorder="1" applyAlignment="1" applyProtection="1">
      <alignment horizontal="right" vertical="center"/>
      <protection locked="0"/>
    </xf>
    <xf numFmtId="43" fontId="36" fillId="6" borderId="2" xfId="0" applyNumberFormat="1" applyFont="1" applyFill="1" applyBorder="1" applyAlignment="1" applyProtection="1">
      <alignment horizontal="right" vertical="center"/>
      <protection locked="0"/>
    </xf>
    <xf numFmtId="43" fontId="36" fillId="6" borderId="38" xfId="0" applyNumberFormat="1" applyFont="1" applyFill="1" applyBorder="1" applyAlignment="1" applyProtection="1">
      <alignment horizontal="right" vertical="center"/>
      <protection locked="0"/>
    </xf>
    <xf numFmtId="43" fontId="36" fillId="7" borderId="40" xfId="0" applyNumberFormat="1" applyFont="1" applyFill="1" applyBorder="1" applyAlignment="1" applyProtection="1">
      <alignment horizontal="right" vertical="center"/>
    </xf>
    <xf numFmtId="43" fontId="27" fillId="6" borderId="9" xfId="0" applyNumberFormat="1" applyFont="1" applyFill="1" applyBorder="1" applyAlignment="1" applyProtection="1">
      <alignment horizontal="right" vertical="center"/>
      <protection locked="0"/>
    </xf>
    <xf numFmtId="43" fontId="27" fillId="6" borderId="26" xfId="0" applyNumberFormat="1" applyFont="1" applyFill="1" applyBorder="1" applyAlignment="1" applyProtection="1">
      <alignment horizontal="right" vertical="center"/>
      <protection locked="0"/>
    </xf>
    <xf numFmtId="43" fontId="27" fillId="6" borderId="41" xfId="0" applyNumberFormat="1" applyFont="1" applyFill="1" applyBorder="1" applyAlignment="1" applyProtection="1">
      <alignment horizontal="right" vertical="center"/>
      <protection locked="0"/>
    </xf>
    <xf numFmtId="43" fontId="27" fillId="6" borderId="42" xfId="0" applyNumberFormat="1" applyFont="1" applyFill="1" applyBorder="1" applyProtection="1">
      <protection locked="0"/>
    </xf>
    <xf numFmtId="43" fontId="36" fillId="7" borderId="36" xfId="0" applyNumberFormat="1" applyFont="1" applyFill="1" applyBorder="1" applyAlignment="1" applyProtection="1">
      <alignment horizontal="right" vertical="center"/>
    </xf>
    <xf numFmtId="43" fontId="36" fillId="7" borderId="36" xfId="0" applyNumberFormat="1" applyFont="1" applyFill="1" applyBorder="1" applyAlignment="1" applyProtection="1">
      <alignment horizontal="center" vertical="center"/>
    </xf>
    <xf numFmtId="43" fontId="27" fillId="0" borderId="43" xfId="0" applyNumberFormat="1" applyFont="1" applyBorder="1" applyProtection="1">
      <protection locked="0"/>
    </xf>
    <xf numFmtId="43" fontId="27" fillId="0" borderId="2" xfId="0" applyNumberFormat="1" applyFont="1" applyBorder="1" applyAlignment="1" applyProtection="1">
      <alignment horizontal="right" vertical="center"/>
      <protection locked="0"/>
    </xf>
    <xf numFmtId="43" fontId="36" fillId="0" borderId="2" xfId="0" applyNumberFormat="1" applyFont="1" applyBorder="1" applyAlignment="1" applyProtection="1">
      <alignment horizontal="center" vertical="center"/>
      <protection locked="0"/>
    </xf>
    <xf numFmtId="43" fontId="27" fillId="0" borderId="2" xfId="0" applyNumberFormat="1" applyFont="1" applyBorder="1" applyAlignment="1" applyProtection="1">
      <alignment horizontal="center" vertical="center"/>
      <protection locked="0"/>
    </xf>
    <xf numFmtId="43" fontId="27" fillId="0" borderId="38" xfId="0" applyNumberFormat="1" applyFont="1" applyBorder="1" applyProtection="1">
      <protection locked="0"/>
    </xf>
    <xf numFmtId="43" fontId="36" fillId="7" borderId="26" xfId="0" applyNumberFormat="1" applyFont="1" applyFill="1" applyBorder="1" applyAlignment="1" applyProtection="1">
      <alignment horizontal="right" vertical="center"/>
      <protection locked="0"/>
    </xf>
    <xf numFmtId="43" fontId="27" fillId="0" borderId="26" xfId="0" applyNumberFormat="1" applyFont="1" applyBorder="1" applyAlignment="1" applyProtection="1">
      <alignment horizontal="right" vertical="center"/>
      <protection locked="0"/>
    </xf>
    <xf numFmtId="43" fontId="36" fillId="0" borderId="26" xfId="0" applyNumberFormat="1" applyFont="1" applyBorder="1" applyAlignment="1" applyProtection="1">
      <alignment horizontal="center" vertical="center"/>
      <protection locked="0"/>
    </xf>
    <xf numFmtId="43" fontId="27" fillId="0" borderId="26" xfId="0" applyNumberFormat="1" applyFont="1" applyBorder="1" applyAlignment="1" applyProtection="1">
      <alignment horizontal="center" vertical="center"/>
      <protection locked="0"/>
    </xf>
    <xf numFmtId="43" fontId="27" fillId="0" borderId="41" xfId="0" applyNumberFormat="1" applyFont="1" applyBorder="1" applyProtection="1">
      <protection locked="0"/>
    </xf>
    <xf numFmtId="43" fontId="3" fillId="8" borderId="5" xfId="1" applyNumberFormat="1" applyFont="1" applyFill="1" applyBorder="1" applyAlignment="1" applyProtection="1">
      <alignment horizontal="center" vertical="center" wrapText="1"/>
    </xf>
    <xf numFmtId="43" fontId="6" fillId="6" borderId="5" xfId="1" applyNumberFormat="1" applyFont="1" applyFill="1" applyBorder="1" applyAlignment="1" applyProtection="1">
      <alignment horizontal="center" vertical="center" wrapText="1"/>
    </xf>
    <xf numFmtId="43" fontId="3" fillId="4" borderId="3" xfId="1" applyNumberFormat="1" applyFont="1" applyFill="1" applyBorder="1" applyAlignment="1" applyProtection="1">
      <alignment horizontal="center" vertical="center" wrapText="1"/>
    </xf>
    <xf numFmtId="43" fontId="0" fillId="0" borderId="3" xfId="1" applyNumberFormat="1" applyFont="1" applyBorder="1" applyAlignment="1" applyProtection="1">
      <alignment horizontal="center" vertical="center" wrapText="1"/>
    </xf>
    <xf numFmtId="43" fontId="3" fillId="7" borderId="3" xfId="1" applyNumberFormat="1" applyFont="1" applyFill="1" applyBorder="1" applyAlignment="1" applyProtection="1">
      <alignment horizontal="center" vertical="center" wrapText="1"/>
    </xf>
    <xf numFmtId="43" fontId="3" fillId="6" borderId="3" xfId="1" applyNumberFormat="1" applyFont="1" applyFill="1" applyBorder="1" applyAlignment="1" applyProtection="1">
      <alignment horizontal="center" vertical="center" wrapText="1"/>
    </xf>
    <xf numFmtId="43" fontId="6" fillId="7" borderId="3" xfId="1" applyNumberFormat="1" applyFont="1" applyFill="1" applyBorder="1" applyAlignment="1" applyProtection="1">
      <alignment horizontal="center" vertical="center" wrapText="1"/>
    </xf>
    <xf numFmtId="43" fontId="6" fillId="6" borderId="3" xfId="1" applyNumberFormat="1" applyFont="1" applyFill="1" applyBorder="1" applyAlignment="1" applyProtection="1">
      <alignment horizontal="center" vertical="center" wrapText="1"/>
    </xf>
    <xf numFmtId="43" fontId="3" fillId="2" borderId="2" xfId="4" applyNumberFormat="1" applyFont="1" applyFill="1" applyBorder="1" applyProtection="1">
      <protection locked="0"/>
    </xf>
    <xf numFmtId="43" fontId="3" fillId="2" borderId="2" xfId="4" applyNumberFormat="1" applyFont="1" applyFill="1" applyBorder="1" applyAlignment="1" applyProtection="1">
      <alignment horizontal="center" vertical="center" wrapText="1"/>
      <protection locked="0"/>
    </xf>
    <xf numFmtId="43" fontId="3" fillId="2" borderId="2" xfId="4" applyNumberFormat="1" applyFont="1" applyFill="1" applyBorder="1" applyAlignment="1" applyProtection="1">
      <alignment horizontal="center" vertical="center"/>
      <protection locked="0"/>
    </xf>
    <xf numFmtId="43" fontId="6" fillId="2" borderId="2" xfId="4" applyNumberFormat="1" applyFont="1" applyFill="1" applyBorder="1" applyProtection="1">
      <protection locked="0"/>
    </xf>
    <xf numFmtId="43" fontId="6" fillId="2" borderId="2" xfId="4" applyNumberFormat="1" applyFont="1" applyFill="1" applyBorder="1" applyAlignment="1" applyProtection="1">
      <alignment horizontal="right" vertical="center"/>
      <protection locked="0"/>
    </xf>
    <xf numFmtId="0" fontId="35" fillId="0" borderId="0" xfId="0" applyFont="1" applyBorder="1" applyAlignment="1" applyProtection="1">
      <alignment horizontal="center" vertical="top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43" fontId="27" fillId="6" borderId="39" xfId="0" applyNumberFormat="1" applyFont="1" applyFill="1" applyBorder="1" applyAlignment="1" applyProtection="1">
      <alignment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Protection="1">
      <protection locked="0"/>
    </xf>
    <xf numFmtId="0" fontId="33" fillId="0" borderId="0" xfId="0" applyFont="1" applyFill="1" applyProtection="1">
      <protection locked="0"/>
    </xf>
    <xf numFmtId="0" fontId="33" fillId="0" borderId="0" xfId="0" applyFont="1" applyFill="1" applyAlignment="1" applyProtection="1">
      <alignment horizontal="right"/>
      <protection locked="0"/>
    </xf>
    <xf numFmtId="0" fontId="34" fillId="0" borderId="0" xfId="0" applyFont="1" applyAlignment="1" applyProtection="1">
      <alignment vertical="center" wrapText="1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vertical="top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0" fontId="24" fillId="0" borderId="1" xfId="0" applyFont="1" applyBorder="1" applyAlignment="1" applyProtection="1">
      <alignment horizontal="center" vertical="top"/>
      <protection locked="0"/>
    </xf>
    <xf numFmtId="0" fontId="24" fillId="0" borderId="0" xfId="0" applyFont="1" applyBorder="1" applyAlignment="1" applyProtection="1">
      <alignment horizontal="center" vertical="top"/>
      <protection locked="0"/>
    </xf>
    <xf numFmtId="43" fontId="27" fillId="9" borderId="4" xfId="0" applyNumberFormat="1" applyFont="1" applyFill="1" applyBorder="1" applyAlignment="1" applyProtection="1">
      <alignment horizontal="right" vertical="center"/>
      <protection locked="0"/>
    </xf>
    <xf numFmtId="43" fontId="27" fillId="9" borderId="36" xfId="0" applyNumberFormat="1" applyFont="1" applyFill="1" applyBorder="1" applyAlignment="1" applyProtection="1">
      <alignment horizontal="right" vertical="center"/>
      <protection locked="0"/>
    </xf>
    <xf numFmtId="43" fontId="27" fillId="9" borderId="43" xfId="0" applyNumberFormat="1" applyFont="1" applyFill="1" applyBorder="1" applyAlignment="1" applyProtection="1">
      <alignment horizontal="right" vertical="center"/>
      <protection locked="0"/>
    </xf>
    <xf numFmtId="43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/>
    <xf numFmtId="43" fontId="3" fillId="2" borderId="2" xfId="1" applyNumberFormat="1" applyFont="1" applyFill="1" applyBorder="1" applyAlignment="1" applyProtection="1">
      <alignment horizontal="right"/>
      <protection locked="0"/>
    </xf>
    <xf numFmtId="43" fontId="3" fillId="2" borderId="2" xfId="1" applyNumberFormat="1" applyFont="1" applyFill="1" applyBorder="1" applyAlignment="1" applyProtection="1">
      <alignment horizontal="right" vertical="center"/>
      <protection locked="0"/>
    </xf>
    <xf numFmtId="43" fontId="6" fillId="2" borderId="2" xfId="1" applyNumberFormat="1" applyFont="1" applyFill="1" applyBorder="1" applyAlignment="1" applyProtection="1">
      <alignment horizontal="right" vertical="center"/>
      <protection locked="0"/>
    </xf>
    <xf numFmtId="43" fontId="6" fillId="2" borderId="2" xfId="1" applyNumberFormat="1" applyFont="1" applyFill="1" applyBorder="1" applyAlignment="1" applyProtection="1">
      <alignment horizontal="right"/>
      <protection locked="0"/>
    </xf>
    <xf numFmtId="43" fontId="7" fillId="0" borderId="2" xfId="4" applyNumberFormat="1" applyFont="1" applyBorder="1" applyAlignment="1" applyProtection="1">
      <alignment horizontal="right" vertical="center" wrapText="1"/>
    </xf>
    <xf numFmtId="43" fontId="7" fillId="2" borderId="2" xfId="4" applyNumberFormat="1" applyFont="1" applyFill="1" applyBorder="1" applyAlignment="1" applyProtection="1">
      <alignment horizontal="right"/>
      <protection locked="0"/>
    </xf>
    <xf numFmtId="43" fontId="17" fillId="0" borderId="2" xfId="4" applyNumberFormat="1" applyFont="1" applyBorder="1" applyAlignment="1" applyProtection="1">
      <alignment horizontal="right" vertical="center" wrapText="1"/>
    </xf>
    <xf numFmtId="43" fontId="17" fillId="2" borderId="2" xfId="4" applyNumberFormat="1" applyFont="1" applyFill="1" applyBorder="1" applyAlignment="1" applyProtection="1">
      <alignment horizontal="right" vertical="center" wrapText="1"/>
      <protection locked="0"/>
    </xf>
    <xf numFmtId="43" fontId="7" fillId="2" borderId="2" xfId="4" applyNumberFormat="1" applyFont="1" applyFill="1" applyBorder="1" applyAlignment="1" applyProtection="1">
      <alignment horizontal="right" vertical="center" wrapText="1"/>
    </xf>
    <xf numFmtId="43" fontId="7" fillId="0" borderId="2" xfId="4" applyNumberFormat="1" applyFont="1" applyBorder="1" applyAlignment="1" applyProtection="1">
      <alignment horizontal="right" vertical="center" wrapText="1"/>
      <protection locked="0"/>
    </xf>
    <xf numFmtId="43" fontId="7" fillId="2" borderId="2" xfId="4" applyNumberFormat="1" applyFont="1" applyFill="1" applyBorder="1" applyAlignment="1" applyProtection="1">
      <alignment horizontal="right" vertical="center"/>
      <protection locked="0"/>
    </xf>
    <xf numFmtId="43" fontId="3" fillId="0" borderId="2" xfId="4" applyNumberFormat="1" applyFont="1" applyBorder="1" applyAlignment="1" applyProtection="1">
      <alignment horizontal="right" vertical="center" wrapText="1"/>
    </xf>
    <xf numFmtId="43" fontId="3" fillId="2" borderId="2" xfId="4" applyNumberFormat="1" applyFont="1" applyFill="1" applyBorder="1" applyAlignment="1" applyProtection="1">
      <alignment horizontal="right" vertical="center" wrapText="1"/>
    </xf>
    <xf numFmtId="43" fontId="3" fillId="2" borderId="2" xfId="4" applyNumberFormat="1" applyFont="1" applyFill="1" applyBorder="1" applyAlignment="1" applyProtection="1">
      <alignment horizontal="right"/>
      <protection locked="0"/>
    </xf>
    <xf numFmtId="43" fontId="31" fillId="0" borderId="2" xfId="4" applyNumberFormat="1" applyFont="1" applyBorder="1" applyAlignment="1" applyProtection="1">
      <alignment horizontal="right" vertical="center" wrapText="1"/>
    </xf>
    <xf numFmtId="43" fontId="31" fillId="2" borderId="2" xfId="4" applyNumberFormat="1" applyFont="1" applyFill="1" applyBorder="1" applyAlignment="1" applyProtection="1">
      <alignment horizontal="right" vertical="center" wrapText="1"/>
    </xf>
    <xf numFmtId="43" fontId="31" fillId="0" borderId="2" xfId="4" applyNumberFormat="1" applyFont="1" applyBorder="1" applyAlignment="1" applyProtection="1">
      <alignment horizontal="right" vertical="center" wrapText="1"/>
      <protection locked="0"/>
    </xf>
    <xf numFmtId="43" fontId="6" fillId="2" borderId="2" xfId="4" applyNumberFormat="1" applyFont="1" applyFill="1" applyBorder="1" applyAlignment="1" applyProtection="1">
      <alignment horizontal="center" vertical="center" wrapText="1"/>
      <protection locked="0"/>
    </xf>
    <xf numFmtId="43" fontId="0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>
      <alignment horizontal="justify" vertical="center" wrapText="1"/>
    </xf>
    <xf numFmtId="49" fontId="7" fillId="0" borderId="2" xfId="0" applyNumberFormat="1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left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3" applyFont="1" applyBorder="1" applyAlignment="1">
      <alignment horizontal="left" vertical="justify"/>
    </xf>
    <xf numFmtId="0" fontId="7" fillId="0" borderId="0" xfId="3" applyFont="1" applyBorder="1" applyAlignment="1">
      <alignment horizontal="left" vertical="justify"/>
    </xf>
    <xf numFmtId="0" fontId="7" fillId="0" borderId="1" xfId="3" applyFont="1" applyBorder="1" applyAlignment="1">
      <alignment horizontal="left" vertical="justify"/>
    </xf>
    <xf numFmtId="0" fontId="7" fillId="0" borderId="1" xfId="0" applyFont="1" applyBorder="1" applyAlignment="1">
      <alignment horizontal="left" wrapText="1"/>
    </xf>
    <xf numFmtId="0" fontId="7" fillId="0" borderId="8" xfId="0" applyFont="1" applyBorder="1" applyAlignment="1">
      <alignment horizontal="left" vertical="justify"/>
    </xf>
    <xf numFmtId="0" fontId="7" fillId="0" borderId="3" xfId="0" applyFont="1" applyBorder="1" applyAlignment="1">
      <alignment horizontal="justify" vertical="center" wrapText="1"/>
    </xf>
    <xf numFmtId="0" fontId="7" fillId="5" borderId="3" xfId="0" applyFont="1" applyFill="1" applyBorder="1" applyAlignment="1">
      <alignment horizontal="justify" vertical="center" wrapText="1"/>
    </xf>
    <xf numFmtId="0" fontId="7" fillId="5" borderId="2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0" fontId="27" fillId="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43" fontId="10" fillId="0" borderId="2" xfId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0" fontId="10" fillId="2" borderId="2" xfId="0" applyFont="1" applyFill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top"/>
    </xf>
    <xf numFmtId="0" fontId="11" fillId="2" borderId="0" xfId="0" applyFont="1" applyFill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33" fillId="0" borderId="46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26" fillId="0" borderId="1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top"/>
      <protection locked="0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0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top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49" fontId="10" fillId="2" borderId="9" xfId="0" applyNumberFormat="1" applyFont="1" applyFill="1" applyBorder="1" applyAlignment="1" applyProtection="1">
      <alignment horizontal="center" vertical="center" wrapText="1"/>
    </xf>
    <xf numFmtId="49" fontId="10" fillId="2" borderId="4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right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</xf>
    <xf numFmtId="49" fontId="0" fillId="0" borderId="8" xfId="0" applyNumberFormat="1" applyBorder="1" applyAlignment="1" applyProtection="1">
      <alignment horizontal="left" vertical="center" wrapText="1"/>
    </xf>
    <xf numFmtId="49" fontId="0" fillId="0" borderId="3" xfId="0" applyNumberFormat="1" applyBorder="1" applyAlignment="1" applyProtection="1">
      <alignment horizontal="left" vertical="center" wrapText="1"/>
    </xf>
    <xf numFmtId="49" fontId="0" fillId="2" borderId="6" xfId="0" applyNumberFormat="1" applyFill="1" applyBorder="1" applyAlignment="1" applyProtection="1">
      <alignment horizontal="left" vertical="center" wrapText="1"/>
    </xf>
    <xf numFmtId="49" fontId="0" fillId="2" borderId="8" xfId="0" applyNumberFormat="1" applyFill="1" applyBorder="1" applyAlignment="1" applyProtection="1">
      <alignment horizontal="left" vertical="center" wrapText="1"/>
    </xf>
    <xf numFmtId="49" fontId="0" fillId="2" borderId="3" xfId="0" applyNumberFormat="1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" xfId="2"/>
    <cellStyle name="Обычный 3" xfId="3"/>
    <cellStyle name="Финансовый" xfId="1" builtinId="3"/>
    <cellStyle name="Финансовый 2" xfId="4"/>
  </cellStyles>
  <dxfs count="0"/>
  <tableStyles count="0" defaultTableStyle="TableStyleMedium9" defaultPivotStyle="PivotStyleLight16"/>
  <colors>
    <mruColors>
      <color rgb="FFFFCCCC"/>
      <color rgb="FFFF7C80"/>
      <color rgb="FFFF6600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1041;&#1102;&#1076;&#1078;&#1077;&#1090;%202013/&#1048;&#1079;&#1084;&#1077;&#1085;&#1077;&#1085;&#1080;&#1077;%20&#1074;%20&#1055;&#1088;&#1080;&#1082;&#1072;&#1079;%20193-&#1087;/&#1055;&#1060;&#1061;&#1044;%20&#1085;&#1072;%202014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ный раздел"/>
      <sheetName val="Показатели финансового состояни"/>
      <sheetName val="Показатели  по поступлениям"/>
      <sheetName val="Приложение 1"/>
      <sheetName val="Приложение 2"/>
      <sheetName val="Касс. план (50400)"/>
      <sheetName val="Касс. план Обл. бюдж."/>
      <sheetName val="Остаток Обл. бюдж."/>
      <sheetName val="Касс.пл. ХМАО"/>
      <sheetName val="Остаток ХМАО"/>
      <sheetName val="Касс.пл.Внеб.(50300)СВОД"/>
      <sheetName val="Касс.пл.Внеб.(50300) (2)"/>
      <sheetName val="Остаток Внеб.(50300)"/>
      <sheetName val="Касс.пл.Внеб.(50320)"/>
      <sheetName val="Остаток Внеб.(50320)"/>
      <sheetName val="Субсидия (50500)"/>
      <sheetName val="Остаток по субсидии"/>
      <sheetName val="Плановые показател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">
          <cell r="B22" t="str">
            <v xml:space="preserve"> - доходы от оказания платных услуг</v>
          </cell>
          <cell r="C22">
            <v>130</v>
          </cell>
        </row>
        <row r="23">
          <cell r="B23" t="str">
            <v xml:space="preserve"> - доходы от штрафов, пеней, иных сумм принудительного изъятия</v>
          </cell>
          <cell r="C23">
            <v>140</v>
          </cell>
        </row>
        <row r="24">
          <cell r="B24" t="str">
            <v xml:space="preserve"> - доходы от выбытия материальных запасов</v>
          </cell>
          <cell r="C24">
            <v>440</v>
          </cell>
        </row>
        <row r="25">
          <cell r="B25" t="str">
            <v xml:space="preserve"> - гранты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52"/>
  <sheetViews>
    <sheetView topLeftCell="A40" zoomScale="70" zoomScaleNormal="70" zoomScalePageLayoutView="70" workbookViewId="0">
      <selection activeCell="B50" sqref="B50:Y50"/>
    </sheetView>
  </sheetViews>
  <sheetFormatPr defaultRowHeight="12.75" x14ac:dyDescent="0.2"/>
  <cols>
    <col min="21" max="21" width="12.5703125" customWidth="1"/>
    <col min="23" max="23" width="5" customWidth="1"/>
  </cols>
  <sheetData>
    <row r="1" spans="2:25" ht="14.25" x14ac:dyDescent="0.2">
      <c r="U1" s="355" t="s">
        <v>158</v>
      </c>
      <c r="V1" s="355"/>
      <c r="W1" s="355"/>
      <c r="X1" s="355"/>
      <c r="Y1" s="355"/>
    </row>
    <row r="2" spans="2:25" ht="14.25" x14ac:dyDescent="0.2">
      <c r="U2" s="356" t="s">
        <v>266</v>
      </c>
      <c r="V2" s="356"/>
      <c r="W2" s="356"/>
      <c r="X2" s="356"/>
      <c r="Y2" s="356"/>
    </row>
    <row r="3" spans="2:25" x14ac:dyDescent="0.2">
      <c r="U3" s="357"/>
      <c r="V3" s="357"/>
      <c r="W3" s="357"/>
      <c r="X3" s="357"/>
      <c r="Y3" s="357"/>
    </row>
    <row r="5" spans="2:25" ht="12.75" customHeight="1" x14ac:dyDescent="0.2">
      <c r="B5" s="346"/>
      <c r="C5" s="346"/>
      <c r="D5" s="346"/>
      <c r="E5" s="346"/>
      <c r="U5" s="363" t="s">
        <v>8</v>
      </c>
      <c r="V5" s="363"/>
      <c r="W5" s="363"/>
      <c r="X5" s="363"/>
      <c r="Y5" s="363"/>
    </row>
    <row r="6" spans="2:25" ht="27" customHeight="1" x14ac:dyDescent="0.2">
      <c r="B6" s="346"/>
      <c r="C6" s="346"/>
      <c r="D6" s="346"/>
      <c r="E6" s="346"/>
      <c r="U6" s="350" t="s">
        <v>237</v>
      </c>
      <c r="V6" s="350"/>
      <c r="W6" s="350"/>
      <c r="X6" s="350"/>
      <c r="Y6" s="350"/>
    </row>
    <row r="7" spans="2:25" ht="15.6" customHeight="1" x14ac:dyDescent="0.2">
      <c r="B7" s="97"/>
      <c r="C7" s="97"/>
      <c r="D7" s="97"/>
      <c r="E7" s="97"/>
      <c r="U7" s="343" t="s">
        <v>26</v>
      </c>
      <c r="V7" s="343"/>
      <c r="W7" s="343"/>
      <c r="X7" s="343"/>
      <c r="Y7" s="343"/>
    </row>
    <row r="8" spans="2:25" ht="15.6" customHeight="1" x14ac:dyDescent="0.2">
      <c r="B8" s="97"/>
      <c r="C8" s="97"/>
      <c r="D8" s="97"/>
      <c r="E8" s="97"/>
      <c r="U8" s="353"/>
      <c r="V8" s="353"/>
      <c r="W8" s="99"/>
      <c r="X8" s="348" t="s">
        <v>243</v>
      </c>
      <c r="Y8" s="348"/>
    </row>
    <row r="9" spans="2:25" ht="14.25" x14ac:dyDescent="0.2">
      <c r="B9" s="346"/>
      <c r="C9" s="346"/>
      <c r="D9" s="346"/>
      <c r="E9" s="346"/>
      <c r="U9" s="343" t="s">
        <v>0</v>
      </c>
      <c r="V9" s="347"/>
      <c r="X9" s="364" t="s">
        <v>1</v>
      </c>
      <c r="Y9" s="364"/>
    </row>
    <row r="10" spans="2:25" ht="12.75" customHeight="1" x14ac:dyDescent="0.2">
      <c r="U10" s="91">
        <v>30</v>
      </c>
      <c r="V10" s="361" t="s">
        <v>260</v>
      </c>
      <c r="W10" s="362"/>
      <c r="X10" s="362"/>
      <c r="Y10" s="362"/>
    </row>
    <row r="11" spans="2:25" x14ac:dyDescent="0.2">
      <c r="U11" s="97"/>
      <c r="V11" s="97"/>
      <c r="W11" s="1"/>
      <c r="X11" s="1"/>
      <c r="Y11" s="1"/>
    </row>
    <row r="12" spans="2:25" x14ac:dyDescent="0.2">
      <c r="B12" s="360" t="s">
        <v>2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</row>
    <row r="13" spans="2:25" ht="12.75" customHeight="1" x14ac:dyDescent="0.2">
      <c r="B13" s="345" t="s">
        <v>3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</row>
    <row r="14" spans="2:25" ht="18.600000000000001" customHeight="1" x14ac:dyDescent="0.2">
      <c r="B14" s="345" t="s">
        <v>268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</row>
    <row r="15" spans="2:25" ht="14.25" x14ac:dyDescent="0.2"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</row>
    <row r="16" spans="2:25" ht="12.75" customHeight="1" x14ac:dyDescent="0.2">
      <c r="B16" s="359" t="s">
        <v>267</v>
      </c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</row>
    <row r="17" spans="1:25" ht="14.25" x14ac:dyDescent="0.2"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9"/>
    </row>
    <row r="18" spans="1:25" ht="25.9" customHeight="1" x14ac:dyDescent="0.2"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54"/>
      <c r="T18" s="354"/>
      <c r="U18" s="354"/>
      <c r="V18" s="354"/>
      <c r="W18" s="3"/>
      <c r="X18" s="350" t="s">
        <v>27</v>
      </c>
      <c r="Y18" s="350"/>
    </row>
    <row r="19" spans="1:25" ht="21" customHeight="1" x14ac:dyDescent="0.2">
      <c r="B19" s="342" t="s">
        <v>256</v>
      </c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"/>
      <c r="X19" s="339"/>
      <c r="Y19" s="339"/>
    </row>
    <row r="20" spans="1:25" ht="18.600000000000001" customHeight="1" x14ac:dyDescent="0.2">
      <c r="B20" s="340" t="s">
        <v>82</v>
      </c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1"/>
      <c r="T20" s="341"/>
      <c r="U20" s="341"/>
      <c r="V20" s="341"/>
      <c r="W20" s="3"/>
      <c r="X20" s="339"/>
      <c r="Y20" s="339"/>
    </row>
    <row r="21" spans="1:25" ht="18" customHeight="1" x14ac:dyDescent="0.2">
      <c r="B21" s="337" t="s">
        <v>244</v>
      </c>
      <c r="C21" s="337"/>
      <c r="D21" s="337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"/>
      <c r="X21" s="339"/>
      <c r="Y21" s="339"/>
    </row>
    <row r="22" spans="1:25" ht="16.149999999999999" customHeight="1" x14ac:dyDescent="0.2">
      <c r="B22" s="349" t="s">
        <v>85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98"/>
      <c r="T22" s="3"/>
      <c r="U22" s="3"/>
      <c r="V22" s="3" t="s">
        <v>28</v>
      </c>
      <c r="W22" s="3"/>
      <c r="X22" s="351">
        <v>383</v>
      </c>
      <c r="Y22" s="352"/>
    </row>
    <row r="23" spans="1:25" ht="18" customHeight="1" x14ac:dyDescent="0.2">
      <c r="B23" s="342" t="s">
        <v>159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"/>
      <c r="X23" s="339"/>
      <c r="Y23" s="339"/>
    </row>
    <row r="24" spans="1:25" ht="18" customHeight="1" x14ac:dyDescent="0.2">
      <c r="A24" s="2"/>
      <c r="B24" s="340" t="s">
        <v>83</v>
      </c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1"/>
      <c r="T24" s="341"/>
      <c r="U24" s="341"/>
      <c r="V24" s="341"/>
      <c r="W24" s="3"/>
      <c r="X24" s="339"/>
      <c r="Y24" s="339"/>
    </row>
    <row r="25" spans="1:25" s="1" customFormat="1" ht="16.149999999999999" customHeight="1" x14ac:dyDescent="0.2">
      <c r="A25" s="4"/>
      <c r="B25" s="342" t="s">
        <v>245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"/>
      <c r="X25" s="339"/>
      <c r="Y25" s="339"/>
    </row>
    <row r="26" spans="1:25" ht="14.45" customHeight="1" x14ac:dyDescent="0.2">
      <c r="A26" s="2"/>
      <c r="B26" s="343" t="s">
        <v>84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"/>
      <c r="X26" s="3"/>
      <c r="Y26" s="3"/>
    </row>
    <row r="27" spans="1:25" ht="11.45" customHeight="1" x14ac:dyDescent="0.2">
      <c r="A27" s="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98"/>
      <c r="T27" s="3"/>
      <c r="U27" s="3"/>
      <c r="V27" s="3"/>
      <c r="W27" s="3"/>
      <c r="X27" s="3"/>
      <c r="Y27" s="3"/>
    </row>
    <row r="28" spans="1:25" ht="22.9" customHeight="1" x14ac:dyDescent="0.2">
      <c r="A28" s="2"/>
      <c r="B28" s="345" t="s">
        <v>103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</row>
    <row r="29" spans="1:25" ht="21" customHeight="1" x14ac:dyDescent="0.2">
      <c r="B29" s="332" t="s">
        <v>29</v>
      </c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107"/>
      <c r="T29" s="107"/>
      <c r="U29" s="107"/>
      <c r="V29" s="107"/>
      <c r="W29" s="107"/>
      <c r="X29" s="108"/>
      <c r="Y29" s="108"/>
    </row>
    <row r="30" spans="1:25" ht="38.25" customHeight="1" x14ac:dyDescent="0.2">
      <c r="B30" s="344" t="s">
        <v>246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</row>
    <row r="31" spans="1:25" ht="15.6" customHeight="1" x14ac:dyDescent="0.2">
      <c r="B31" s="328" t="s">
        <v>125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109"/>
      <c r="T31" s="109"/>
      <c r="U31" s="109"/>
      <c r="V31" s="109"/>
      <c r="W31" s="109"/>
      <c r="X31" s="109"/>
      <c r="Y31" s="109"/>
    </row>
    <row r="32" spans="1:25" ht="71.25" customHeight="1" x14ac:dyDescent="0.2">
      <c r="B32" s="333" t="s">
        <v>247</v>
      </c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</row>
    <row r="33" spans="1:26" ht="23.45" customHeight="1" x14ac:dyDescent="0.2">
      <c r="B33" s="326" t="s">
        <v>30</v>
      </c>
      <c r="C33" s="326"/>
      <c r="D33" s="326"/>
      <c r="E33" s="326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109"/>
      <c r="T33" s="109"/>
      <c r="U33" s="109"/>
      <c r="V33" s="109"/>
      <c r="W33" s="109"/>
      <c r="X33" s="109"/>
      <c r="Y33" s="109"/>
    </row>
    <row r="34" spans="1:26" ht="21.6" customHeight="1" x14ac:dyDescent="0.2">
      <c r="B34" s="329" t="s">
        <v>248</v>
      </c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</row>
    <row r="35" spans="1:26" ht="21.6" customHeight="1" x14ac:dyDescent="0.2"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</row>
    <row r="36" spans="1:26" ht="21.6" customHeight="1" x14ac:dyDescent="0.2"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</row>
    <row r="37" spans="1:26" ht="21.6" customHeight="1" x14ac:dyDescent="0.2"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</row>
    <row r="38" spans="1:26" ht="152.25" customHeight="1" x14ac:dyDescent="0.2">
      <c r="B38" s="329" t="s">
        <v>249</v>
      </c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</row>
    <row r="39" spans="1:26" ht="25.15" customHeight="1" x14ac:dyDescent="0.2">
      <c r="A39" s="1"/>
      <c r="B39" s="335" t="s">
        <v>239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24"/>
      <c r="U39" s="324"/>
      <c r="V39" s="324"/>
      <c r="W39" s="324"/>
      <c r="X39" s="324"/>
      <c r="Y39" s="325"/>
      <c r="Z39" s="1"/>
    </row>
    <row r="40" spans="1:26" ht="25.15" customHeight="1" x14ac:dyDescent="0.2">
      <c r="A40" s="1"/>
      <c r="B40" s="334" t="s">
        <v>33</v>
      </c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5"/>
      <c r="Z40" s="1"/>
    </row>
    <row r="41" spans="1:26" ht="25.15" customHeight="1" x14ac:dyDescent="0.2">
      <c r="A41" s="1"/>
      <c r="B41" s="322" t="s">
        <v>250</v>
      </c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4"/>
      <c r="U41" s="324"/>
      <c r="V41" s="324"/>
      <c r="W41" s="324"/>
      <c r="X41" s="324"/>
      <c r="Y41" s="325"/>
      <c r="Z41" s="1"/>
    </row>
    <row r="42" spans="1:26" ht="25.15" customHeight="1" x14ac:dyDescent="0.2">
      <c r="A42" s="1"/>
      <c r="B42" s="322" t="s">
        <v>160</v>
      </c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4"/>
      <c r="U42" s="324"/>
      <c r="V42" s="324"/>
      <c r="W42" s="324"/>
      <c r="X42" s="324"/>
      <c r="Y42" s="325"/>
      <c r="Z42" s="1"/>
    </row>
    <row r="43" spans="1:26" ht="25.15" customHeight="1" x14ac:dyDescent="0.2">
      <c r="A43" s="1"/>
      <c r="B43" s="322" t="s">
        <v>161</v>
      </c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4"/>
      <c r="U43" s="324"/>
      <c r="V43" s="324"/>
      <c r="W43" s="324"/>
      <c r="X43" s="324"/>
      <c r="Y43" s="325"/>
      <c r="Z43" s="1"/>
    </row>
    <row r="44" spans="1:26" ht="25.15" customHeight="1" x14ac:dyDescent="0.2">
      <c r="A44" s="1"/>
      <c r="B44" s="335" t="s">
        <v>240</v>
      </c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24"/>
      <c r="U44" s="324"/>
      <c r="V44" s="324"/>
      <c r="W44" s="324"/>
      <c r="X44" s="324"/>
      <c r="Y44" s="325"/>
      <c r="Z44" s="1"/>
    </row>
    <row r="45" spans="1:26" ht="25.15" customHeight="1" x14ac:dyDescent="0.2">
      <c r="A45" s="1"/>
      <c r="B45" s="334" t="s">
        <v>33</v>
      </c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5"/>
      <c r="Z45" s="1"/>
    </row>
    <row r="46" spans="1:26" ht="25.15" customHeight="1" x14ac:dyDescent="0.2">
      <c r="A46" s="1"/>
      <c r="B46" s="322" t="s">
        <v>251</v>
      </c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4"/>
      <c r="U46" s="324"/>
      <c r="V46" s="324"/>
      <c r="W46" s="324"/>
      <c r="X46" s="324"/>
      <c r="Y46" s="325"/>
      <c r="Z46" s="1"/>
    </row>
    <row r="47" spans="1:26" ht="25.15" customHeight="1" x14ac:dyDescent="0.2">
      <c r="A47" s="1"/>
      <c r="B47" s="322" t="s">
        <v>162</v>
      </c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4"/>
      <c r="U47" s="324"/>
      <c r="V47" s="324"/>
      <c r="W47" s="324"/>
      <c r="X47" s="324"/>
      <c r="Y47" s="325"/>
      <c r="Z47" s="1"/>
    </row>
    <row r="48" spans="1:26" ht="25.15" customHeight="1" x14ac:dyDescent="0.2">
      <c r="A48" s="1"/>
      <c r="B48" s="335" t="s">
        <v>242</v>
      </c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24"/>
      <c r="U48" s="324"/>
      <c r="V48" s="324"/>
      <c r="W48" s="324"/>
      <c r="X48" s="324"/>
      <c r="Y48" s="325"/>
      <c r="Z48" s="1"/>
    </row>
    <row r="49" spans="1:26" ht="25.15" customHeight="1" x14ac:dyDescent="0.2">
      <c r="A49" s="1"/>
      <c r="B49" s="334" t="s">
        <v>33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5"/>
      <c r="Z49" s="1"/>
    </row>
    <row r="50" spans="1:26" ht="25.15" customHeight="1" x14ac:dyDescent="0.2">
      <c r="A50" s="1"/>
      <c r="B50" s="322" t="s">
        <v>252</v>
      </c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4"/>
      <c r="U50" s="324"/>
      <c r="V50" s="324"/>
      <c r="W50" s="324"/>
      <c r="X50" s="324"/>
      <c r="Y50" s="325"/>
      <c r="Z50" s="1"/>
    </row>
    <row r="51" spans="1:26" ht="25.15" customHeight="1" x14ac:dyDescent="0.2">
      <c r="A51" s="1"/>
      <c r="B51" s="322" t="s">
        <v>241</v>
      </c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4"/>
      <c r="U51" s="324"/>
      <c r="V51" s="324"/>
      <c r="W51" s="324"/>
      <c r="X51" s="324"/>
      <c r="Y51" s="325"/>
      <c r="Z51" s="1"/>
    </row>
    <row r="52" spans="1:26" ht="25.15" customHeight="1" x14ac:dyDescent="0.2">
      <c r="A52" s="1"/>
      <c r="B52" s="322" t="s">
        <v>255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4"/>
      <c r="U52" s="324"/>
      <c r="V52" s="324"/>
      <c r="W52" s="324"/>
      <c r="X52" s="324"/>
      <c r="Y52" s="325"/>
      <c r="Z52" s="1"/>
    </row>
  </sheetData>
  <mergeCells count="60">
    <mergeCell ref="U8:V8"/>
    <mergeCell ref="B18:V18"/>
    <mergeCell ref="U1:Y1"/>
    <mergeCell ref="U2:Y2"/>
    <mergeCell ref="U3:Y3"/>
    <mergeCell ref="B17:Y17"/>
    <mergeCell ref="B9:E9"/>
    <mergeCell ref="B16:Y16"/>
    <mergeCell ref="B13:Y13"/>
    <mergeCell ref="B12:Y12"/>
    <mergeCell ref="V10:Y10"/>
    <mergeCell ref="B5:E5"/>
    <mergeCell ref="U5:Y5"/>
    <mergeCell ref="X9:Y9"/>
    <mergeCell ref="B15:Y15"/>
    <mergeCell ref="U6:Y6"/>
    <mergeCell ref="U7:Y7"/>
    <mergeCell ref="B26:V26"/>
    <mergeCell ref="B30:Y30"/>
    <mergeCell ref="B28:Y28"/>
    <mergeCell ref="B6:E6"/>
    <mergeCell ref="B14:Y14"/>
    <mergeCell ref="U9:V9"/>
    <mergeCell ref="X8:Y8"/>
    <mergeCell ref="B22:R22"/>
    <mergeCell ref="X19:Y19"/>
    <mergeCell ref="X18:Y18"/>
    <mergeCell ref="X21:Y21"/>
    <mergeCell ref="X22:Y22"/>
    <mergeCell ref="B19:V19"/>
    <mergeCell ref="B20:V20"/>
    <mergeCell ref="X20:Y20"/>
    <mergeCell ref="B21:V21"/>
    <mergeCell ref="X23:Y23"/>
    <mergeCell ref="X24:Y24"/>
    <mergeCell ref="X25:Y25"/>
    <mergeCell ref="B24:V24"/>
    <mergeCell ref="B23:V23"/>
    <mergeCell ref="B25:V25"/>
    <mergeCell ref="H29:R29"/>
    <mergeCell ref="B29:G29"/>
    <mergeCell ref="B43:Y43"/>
    <mergeCell ref="B32:Y32"/>
    <mergeCell ref="B49:Y49"/>
    <mergeCell ref="B44:Y44"/>
    <mergeCell ref="B45:Y45"/>
    <mergeCell ref="B46:Y46"/>
    <mergeCell ref="B47:Y47"/>
    <mergeCell ref="B40:Y40"/>
    <mergeCell ref="B48:Y48"/>
    <mergeCell ref="B39:Y39"/>
    <mergeCell ref="B41:Y41"/>
    <mergeCell ref="B42:Y42"/>
    <mergeCell ref="B50:Y50"/>
    <mergeCell ref="B51:Y51"/>
    <mergeCell ref="B52:Y52"/>
    <mergeCell ref="B33:R33"/>
    <mergeCell ref="B31:R31"/>
    <mergeCell ref="B38:Y38"/>
    <mergeCell ref="B34:Y37"/>
  </mergeCells>
  <phoneticPr fontId="4" type="noConversion"/>
  <pageMargins left="0.78740157480314965" right="0.39370078740157483" top="0.39370078740157483" bottom="0.39370078740157483" header="0.51181102362204722" footer="0.51181102362204722"/>
  <pageSetup paperSize="9" scale="4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H81"/>
  <sheetViews>
    <sheetView view="pageBreakPreview" zoomScale="60" zoomScaleNormal="70" workbookViewId="0">
      <selection activeCell="F2" sqref="F2"/>
    </sheetView>
  </sheetViews>
  <sheetFormatPr defaultRowHeight="12.75" x14ac:dyDescent="0.2"/>
  <cols>
    <col min="1" max="1" width="1.28515625" customWidth="1"/>
    <col min="2" max="2" width="54.7109375" customWidth="1"/>
    <col min="3" max="4" width="11.42578125" customWidth="1"/>
    <col min="5" max="5" width="16" customWidth="1"/>
    <col min="6" max="14" width="14.7109375" customWidth="1"/>
    <col min="15" max="15" width="17.28515625" customWidth="1"/>
    <col min="16" max="16" width="16.7109375" customWidth="1"/>
    <col min="17" max="17" width="17.140625" customWidth="1"/>
  </cols>
  <sheetData>
    <row r="1" spans="2:34" x14ac:dyDescent="0.2">
      <c r="F1" s="2"/>
      <c r="G1" s="2"/>
      <c r="H1" s="2"/>
      <c r="I1" s="2"/>
      <c r="J1" s="2"/>
      <c r="K1" s="29"/>
      <c r="L1" s="29"/>
      <c r="M1" s="29"/>
      <c r="N1" s="29"/>
      <c r="O1" s="29"/>
      <c r="P1" s="443" t="s">
        <v>269</v>
      </c>
      <c r="Q1" s="443"/>
    </row>
    <row r="2" spans="2:34" ht="12.75" customHeight="1" x14ac:dyDescent="0.2">
      <c r="F2" s="2"/>
      <c r="G2" s="2"/>
      <c r="H2" s="2"/>
      <c r="I2" s="2"/>
      <c r="J2" s="2"/>
      <c r="K2" s="444"/>
      <c r="L2" s="444"/>
      <c r="M2" s="444"/>
      <c r="N2" s="444"/>
      <c r="O2" s="444"/>
      <c r="P2" s="444"/>
      <c r="Q2" s="444"/>
    </row>
    <row r="3" spans="2:34" x14ac:dyDescent="0.2">
      <c r="F3" s="2"/>
      <c r="G3" s="2"/>
      <c r="H3" s="2"/>
      <c r="I3" s="2"/>
      <c r="J3" s="2"/>
      <c r="K3" s="29"/>
      <c r="L3" s="29"/>
      <c r="M3" s="29"/>
      <c r="N3" s="29"/>
      <c r="O3" s="29"/>
      <c r="P3" s="29"/>
      <c r="Q3" s="192"/>
    </row>
    <row r="4" spans="2:34" ht="13.15" customHeight="1" x14ac:dyDescent="0.2">
      <c r="F4" s="2"/>
      <c r="G4" s="2"/>
      <c r="H4" s="2"/>
      <c r="I4" s="2"/>
      <c r="J4" s="2"/>
      <c r="K4" s="67"/>
      <c r="L4" s="67"/>
      <c r="M4" s="67"/>
      <c r="N4" s="67"/>
      <c r="O4" s="445" t="s">
        <v>218</v>
      </c>
      <c r="P4" s="445"/>
      <c r="Q4" s="67"/>
    </row>
    <row r="5" spans="2:34" ht="24.75" customHeight="1" x14ac:dyDescent="0.2">
      <c r="F5" s="2"/>
      <c r="G5" s="2"/>
      <c r="H5" s="2"/>
      <c r="I5" s="2"/>
      <c r="J5" s="2"/>
      <c r="K5" s="189"/>
      <c r="L5" s="189"/>
      <c r="M5" s="189"/>
      <c r="N5" s="190"/>
      <c r="O5" s="190" t="s">
        <v>237</v>
      </c>
      <c r="P5" s="190"/>
      <c r="Q5" s="190"/>
    </row>
    <row r="6" spans="2:34" ht="11.45" customHeight="1" x14ac:dyDescent="0.2">
      <c r="F6" s="2"/>
      <c r="G6" s="2"/>
      <c r="H6" s="2"/>
      <c r="I6" s="2"/>
      <c r="J6" s="2"/>
      <c r="K6" s="29"/>
      <c r="L6" s="29"/>
      <c r="M6" s="29"/>
      <c r="N6" s="29"/>
      <c r="O6" s="446" t="s">
        <v>219</v>
      </c>
      <c r="P6" s="446"/>
      <c r="Q6" s="68"/>
    </row>
    <row r="7" spans="2:34" ht="15.6" customHeight="1" x14ac:dyDescent="0.2">
      <c r="F7" s="2"/>
      <c r="G7" s="2"/>
      <c r="H7" s="2"/>
      <c r="I7" s="2"/>
      <c r="J7" s="2"/>
      <c r="K7" s="69"/>
      <c r="L7" s="69"/>
      <c r="M7" s="69"/>
      <c r="N7" s="447" t="s">
        <v>253</v>
      </c>
      <c r="O7" s="447"/>
      <c r="P7" s="447"/>
      <c r="Q7" s="447"/>
    </row>
    <row r="8" spans="2:34" ht="10.9" customHeight="1" x14ac:dyDescent="0.2">
      <c r="F8" s="2"/>
      <c r="G8" s="2"/>
      <c r="H8" s="2"/>
      <c r="I8" s="2"/>
      <c r="J8" s="2"/>
      <c r="K8" s="428" t="s">
        <v>124</v>
      </c>
      <c r="L8" s="428"/>
      <c r="M8" s="428"/>
      <c r="N8" s="428"/>
      <c r="O8" s="428"/>
      <c r="P8" s="428"/>
      <c r="Q8" s="428"/>
    </row>
    <row r="9" spans="2:34" x14ac:dyDescent="0.2">
      <c r="F9" s="2"/>
      <c r="G9" s="2"/>
      <c r="H9" s="2"/>
      <c r="I9" s="2"/>
      <c r="J9" s="2"/>
      <c r="L9" s="83"/>
      <c r="M9" s="83"/>
      <c r="N9" s="83"/>
      <c r="O9" s="191" t="s">
        <v>262</v>
      </c>
      <c r="P9" s="199" t="s">
        <v>261</v>
      </c>
      <c r="Q9" s="70" t="s">
        <v>220</v>
      </c>
    </row>
    <row r="11" spans="2:34" ht="18" x14ac:dyDescent="0.2">
      <c r="B11" s="448" t="s">
        <v>108</v>
      </c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</row>
    <row r="12" spans="2:34" ht="13.9" customHeight="1" x14ac:dyDescent="0.2">
      <c r="B12" s="449" t="s">
        <v>148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</row>
    <row r="13" spans="2:34" ht="16.5" x14ac:dyDescent="0.2">
      <c r="B13" s="450" t="s">
        <v>107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</row>
    <row r="14" spans="2:34" ht="12.75" customHeight="1" x14ac:dyDescent="0.2">
      <c r="B14" s="342" t="str">
        <f>'Касс. план (50400)'!B14:Q14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  <c r="AE14" s="1"/>
      <c r="AF14" s="1"/>
      <c r="AG14" s="1"/>
      <c r="AH14" s="1"/>
    </row>
    <row r="15" spans="2:34" ht="16.5" x14ac:dyDescent="0.2">
      <c r="B15" s="455" t="s">
        <v>4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23" x14ac:dyDescent="0.2">
      <c r="B17" s="453" t="s">
        <v>11</v>
      </c>
      <c r="C17" s="451" t="s">
        <v>35</v>
      </c>
      <c r="D17" s="451" t="s">
        <v>165</v>
      </c>
      <c r="E17" s="438" t="s">
        <v>191</v>
      </c>
      <c r="F17" s="456" t="s">
        <v>192</v>
      </c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8"/>
    </row>
    <row r="18" spans="2:23" ht="18" customHeight="1" x14ac:dyDescent="0.2">
      <c r="B18" s="454"/>
      <c r="C18" s="452"/>
      <c r="D18" s="452"/>
      <c r="E18" s="439"/>
      <c r="F18" s="193" t="s">
        <v>193</v>
      </c>
      <c r="G18" s="193" t="s">
        <v>194</v>
      </c>
      <c r="H18" s="193" t="s">
        <v>195</v>
      </c>
      <c r="I18" s="193" t="s">
        <v>196</v>
      </c>
      <c r="J18" s="193" t="s">
        <v>197</v>
      </c>
      <c r="K18" s="193" t="s">
        <v>198</v>
      </c>
      <c r="L18" s="193" t="s">
        <v>199</v>
      </c>
      <c r="M18" s="193" t="s">
        <v>200</v>
      </c>
      <c r="N18" s="193" t="s">
        <v>201</v>
      </c>
      <c r="O18" s="193" t="s">
        <v>202</v>
      </c>
      <c r="P18" s="193" t="s">
        <v>203</v>
      </c>
      <c r="Q18" s="193" t="s">
        <v>204</v>
      </c>
    </row>
    <row r="19" spans="2:23" ht="18" customHeight="1" x14ac:dyDescent="0.2">
      <c r="B19" s="12" t="s">
        <v>97</v>
      </c>
      <c r="C19" s="14"/>
      <c r="D19" s="14"/>
      <c r="E19" s="82">
        <f t="shared" ref="E19:E79" si="0">F19+G19+H19+I19+J19+K19+L19+M19+N19+O19+P19+Q19</f>
        <v>0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2:23" ht="18" customHeight="1" x14ac:dyDescent="0.2">
      <c r="B20" s="12" t="s">
        <v>102</v>
      </c>
      <c r="C20" s="14"/>
      <c r="D20" s="14"/>
      <c r="E20" s="82">
        <f t="shared" si="0"/>
        <v>0</v>
      </c>
      <c r="F20" s="81">
        <f>F22-F19</f>
        <v>0</v>
      </c>
      <c r="G20" s="81">
        <f t="shared" ref="G20:N20" si="1">G22-G19</f>
        <v>0</v>
      </c>
      <c r="H20" s="81">
        <f t="shared" si="1"/>
        <v>0</v>
      </c>
      <c r="I20" s="81">
        <f t="shared" si="1"/>
        <v>0</v>
      </c>
      <c r="J20" s="81">
        <f t="shared" si="1"/>
        <v>0</v>
      </c>
      <c r="K20" s="81">
        <f t="shared" si="1"/>
        <v>0</v>
      </c>
      <c r="L20" s="81">
        <f t="shared" si="1"/>
        <v>0</v>
      </c>
      <c r="M20" s="81">
        <f t="shared" si="1"/>
        <v>0</v>
      </c>
      <c r="N20" s="81">
        <f t="shared" si="1"/>
        <v>0</v>
      </c>
      <c r="O20" s="81">
        <f>O22-O19</f>
        <v>0</v>
      </c>
      <c r="P20" s="81">
        <f>P22-P19</f>
        <v>0</v>
      </c>
      <c r="Q20" s="81">
        <f>Q22-Q19</f>
        <v>0</v>
      </c>
    </row>
    <row r="21" spans="2:23" ht="9.75" customHeight="1" x14ac:dyDescent="0.2">
      <c r="B21" s="12"/>
      <c r="C21" s="14"/>
      <c r="D21" s="14"/>
      <c r="E21" s="82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2:23" ht="21" customHeight="1" x14ac:dyDescent="0.2">
      <c r="B22" s="12" t="s">
        <v>38</v>
      </c>
      <c r="C22" s="13"/>
      <c r="D22" s="13"/>
      <c r="E22" s="82">
        <f t="shared" si="0"/>
        <v>0</v>
      </c>
      <c r="F22" s="77">
        <f>F24+F28+F49+F52+F56+F65+F76</f>
        <v>0</v>
      </c>
      <c r="G22" s="77">
        <f t="shared" ref="G22:Q22" si="2">G24+G28+G49+G52+G56+G65+G76</f>
        <v>0</v>
      </c>
      <c r="H22" s="77">
        <f>H24+H28+H49+H52+H56+H65+H76</f>
        <v>0</v>
      </c>
      <c r="I22" s="77">
        <f t="shared" si="2"/>
        <v>0</v>
      </c>
      <c r="J22" s="77">
        <f t="shared" si="2"/>
        <v>0</v>
      </c>
      <c r="K22" s="77">
        <f t="shared" si="2"/>
        <v>0</v>
      </c>
      <c r="L22" s="77">
        <f t="shared" si="2"/>
        <v>0</v>
      </c>
      <c r="M22" s="77">
        <f t="shared" si="2"/>
        <v>0</v>
      </c>
      <c r="N22" s="77">
        <f t="shared" si="2"/>
        <v>0</v>
      </c>
      <c r="O22" s="77">
        <f t="shared" si="2"/>
        <v>0</v>
      </c>
      <c r="P22" s="77">
        <f t="shared" si="2"/>
        <v>0</v>
      </c>
      <c r="Q22" s="77">
        <f t="shared" si="2"/>
        <v>0</v>
      </c>
      <c r="W22" t="s">
        <v>222</v>
      </c>
    </row>
    <row r="23" spans="2:23" ht="9.75" customHeight="1" x14ac:dyDescent="0.2">
      <c r="B23" s="12" t="s">
        <v>33</v>
      </c>
      <c r="C23" s="13"/>
      <c r="D23" s="13"/>
      <c r="E23" s="82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23" ht="27.6" customHeight="1" x14ac:dyDescent="0.2">
      <c r="B24" s="16" t="s">
        <v>101</v>
      </c>
      <c r="C24" s="19">
        <v>210</v>
      </c>
      <c r="D24" s="182"/>
      <c r="E24" s="82">
        <f t="shared" si="0"/>
        <v>0</v>
      </c>
      <c r="F24" s="82">
        <f>F25+F26+F27</f>
        <v>0</v>
      </c>
      <c r="G24" s="82">
        <f t="shared" ref="G24:N24" si="3">G25+G26+G27</f>
        <v>0</v>
      </c>
      <c r="H24" s="82">
        <f t="shared" si="3"/>
        <v>0</v>
      </c>
      <c r="I24" s="82">
        <f t="shared" si="3"/>
        <v>0</v>
      </c>
      <c r="J24" s="82">
        <f t="shared" si="3"/>
        <v>0</v>
      </c>
      <c r="K24" s="82"/>
      <c r="L24" s="82">
        <f t="shared" si="3"/>
        <v>0</v>
      </c>
      <c r="M24" s="82">
        <f>M25+M26+M27</f>
        <v>0</v>
      </c>
      <c r="N24" s="82">
        <f t="shared" si="3"/>
        <v>0</v>
      </c>
      <c r="O24" s="82">
        <f>O25+O26+O27</f>
        <v>0</v>
      </c>
      <c r="P24" s="82">
        <f>P25+P26+P27</f>
        <v>0</v>
      </c>
      <c r="Q24" s="82">
        <f>Q25+Q26+Q27</f>
        <v>0</v>
      </c>
    </row>
    <row r="25" spans="2:23" ht="21" customHeight="1" x14ac:dyDescent="0.2">
      <c r="B25" s="15" t="s">
        <v>39</v>
      </c>
      <c r="C25" s="8" t="s">
        <v>40</v>
      </c>
      <c r="D25" s="188" t="s">
        <v>209</v>
      </c>
      <c r="E25" s="82">
        <f t="shared" si="0"/>
        <v>0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23" ht="21" customHeight="1" x14ac:dyDescent="0.2">
      <c r="B26" s="15" t="s">
        <v>41</v>
      </c>
      <c r="C26" s="6">
        <v>212</v>
      </c>
      <c r="D26" s="184">
        <v>112</v>
      </c>
      <c r="E26" s="82">
        <f t="shared" si="0"/>
        <v>0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23" ht="21" customHeight="1" x14ac:dyDescent="0.2">
      <c r="B27" s="15" t="s">
        <v>42</v>
      </c>
      <c r="C27" s="8" t="s">
        <v>43</v>
      </c>
      <c r="D27" s="188" t="s">
        <v>210</v>
      </c>
      <c r="E27" s="82">
        <f t="shared" si="0"/>
        <v>0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23" ht="21" customHeight="1" x14ac:dyDescent="0.2">
      <c r="B28" s="16" t="s">
        <v>44</v>
      </c>
      <c r="C28" s="10" t="s">
        <v>45</v>
      </c>
      <c r="D28" s="185"/>
      <c r="E28" s="82">
        <f t="shared" si="0"/>
        <v>0</v>
      </c>
      <c r="F28" s="82">
        <f>F30+F31+F35+F36+F40+F43</f>
        <v>0</v>
      </c>
      <c r="G28" s="82">
        <f t="shared" ref="G28:N28" si="4">G30+G31+G35+G36+G40+G43</f>
        <v>0</v>
      </c>
      <c r="H28" s="82">
        <f t="shared" si="4"/>
        <v>0</v>
      </c>
      <c r="I28" s="82">
        <f t="shared" si="4"/>
        <v>0</v>
      </c>
      <c r="J28" s="82">
        <f t="shared" si="4"/>
        <v>0</v>
      </c>
      <c r="K28" s="82">
        <f t="shared" si="4"/>
        <v>0</v>
      </c>
      <c r="L28" s="82">
        <f t="shared" si="4"/>
        <v>0</v>
      </c>
      <c r="M28" s="82">
        <f t="shared" si="4"/>
        <v>0</v>
      </c>
      <c r="N28" s="82">
        <f t="shared" si="4"/>
        <v>0</v>
      </c>
      <c r="O28" s="82">
        <f>O30+O31+O35+O36+O40+O43</f>
        <v>0</v>
      </c>
      <c r="P28" s="82">
        <f>P30+P31+P35+P36+P40+P43</f>
        <v>0</v>
      </c>
      <c r="Q28" s="82">
        <f>Q30+Q31+Q35+Q36+Q40+Q43</f>
        <v>0</v>
      </c>
    </row>
    <row r="29" spans="2:23" ht="9.75" customHeight="1" x14ac:dyDescent="0.2">
      <c r="B29" s="15" t="s">
        <v>32</v>
      </c>
      <c r="C29" s="7"/>
      <c r="D29" s="186"/>
      <c r="E29" s="82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23" ht="21" customHeight="1" x14ac:dyDescent="0.2">
      <c r="B30" s="15" t="s">
        <v>46</v>
      </c>
      <c r="C30" s="8" t="s">
        <v>47</v>
      </c>
      <c r="D30" s="188" t="s">
        <v>205</v>
      </c>
      <c r="E30" s="82">
        <f t="shared" si="0"/>
        <v>0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23" ht="21" customHeight="1" x14ac:dyDescent="0.2">
      <c r="B31" s="15" t="s">
        <v>48</v>
      </c>
      <c r="C31" s="8" t="s">
        <v>49</v>
      </c>
      <c r="D31" s="183"/>
      <c r="E31" s="82">
        <f t="shared" si="0"/>
        <v>0</v>
      </c>
      <c r="F31" s="218">
        <f>F33+F34</f>
        <v>0</v>
      </c>
      <c r="G31" s="218">
        <f t="shared" ref="G31:Q31" si="5">G33+G34</f>
        <v>0</v>
      </c>
      <c r="H31" s="218">
        <f t="shared" si="5"/>
        <v>0</v>
      </c>
      <c r="I31" s="218">
        <f t="shared" si="5"/>
        <v>0</v>
      </c>
      <c r="J31" s="218">
        <f t="shared" si="5"/>
        <v>0</v>
      </c>
      <c r="K31" s="218">
        <f t="shared" si="5"/>
        <v>0</v>
      </c>
      <c r="L31" s="218">
        <f t="shared" si="5"/>
        <v>0</v>
      </c>
      <c r="M31" s="218">
        <f t="shared" si="5"/>
        <v>0</v>
      </c>
      <c r="N31" s="218">
        <f t="shared" si="5"/>
        <v>0</v>
      </c>
      <c r="O31" s="218">
        <f t="shared" si="5"/>
        <v>0</v>
      </c>
      <c r="P31" s="218">
        <f t="shared" si="5"/>
        <v>0</v>
      </c>
      <c r="Q31" s="218">
        <f t="shared" si="5"/>
        <v>0</v>
      </c>
    </row>
    <row r="32" spans="2:23" ht="21" customHeight="1" x14ac:dyDescent="0.2">
      <c r="B32" s="15" t="s">
        <v>33</v>
      </c>
      <c r="C32" s="8"/>
      <c r="D32" s="183"/>
      <c r="E32" s="82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</row>
    <row r="33" spans="2:17" ht="21" customHeight="1" x14ac:dyDescent="0.2">
      <c r="B33" s="15" t="s">
        <v>48</v>
      </c>
      <c r="C33" s="94" t="s">
        <v>49</v>
      </c>
      <c r="D33" s="188" t="s">
        <v>205</v>
      </c>
      <c r="E33" s="82">
        <f t="shared" si="0"/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 ht="21" customHeight="1" x14ac:dyDescent="0.2">
      <c r="B34" s="15" t="s">
        <v>48</v>
      </c>
      <c r="C34" s="94" t="s">
        <v>49</v>
      </c>
      <c r="D34" s="188" t="s">
        <v>206</v>
      </c>
      <c r="E34" s="82">
        <f t="shared" si="0"/>
        <v>0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 ht="21" customHeight="1" x14ac:dyDescent="0.2">
      <c r="B35" s="15" t="s">
        <v>50</v>
      </c>
      <c r="C35" s="8" t="s">
        <v>51</v>
      </c>
      <c r="D35" s="188" t="s">
        <v>205</v>
      </c>
      <c r="E35" s="82">
        <f t="shared" si="0"/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 ht="21" customHeight="1" x14ac:dyDescent="0.2">
      <c r="B36" s="15" t="s">
        <v>52</v>
      </c>
      <c r="C36" s="8" t="s">
        <v>53</v>
      </c>
      <c r="D36" s="188" t="s">
        <v>205</v>
      </c>
      <c r="E36" s="82">
        <f t="shared" si="0"/>
        <v>0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 ht="21" customHeight="1" x14ac:dyDescent="0.2">
      <c r="B37" s="15" t="s">
        <v>54</v>
      </c>
      <c r="C37" s="94" t="s">
        <v>207</v>
      </c>
      <c r="D37" s="183"/>
      <c r="E37" s="82">
        <f t="shared" si="0"/>
        <v>0</v>
      </c>
      <c r="F37" s="218">
        <f>F39+F40</f>
        <v>0</v>
      </c>
      <c r="G37" s="218">
        <f t="shared" ref="G37:Q37" si="6">G39+G40</f>
        <v>0</v>
      </c>
      <c r="H37" s="218">
        <f t="shared" si="6"/>
        <v>0</v>
      </c>
      <c r="I37" s="218">
        <f t="shared" si="6"/>
        <v>0</v>
      </c>
      <c r="J37" s="218">
        <f t="shared" si="6"/>
        <v>0</v>
      </c>
      <c r="K37" s="218">
        <f t="shared" si="6"/>
        <v>0</v>
      </c>
      <c r="L37" s="218">
        <f t="shared" si="6"/>
        <v>0</v>
      </c>
      <c r="M37" s="218">
        <f t="shared" si="6"/>
        <v>0</v>
      </c>
      <c r="N37" s="218">
        <f t="shared" si="6"/>
        <v>0</v>
      </c>
      <c r="O37" s="218">
        <f t="shared" si="6"/>
        <v>0</v>
      </c>
      <c r="P37" s="218">
        <f t="shared" si="6"/>
        <v>0</v>
      </c>
      <c r="Q37" s="218">
        <f t="shared" si="6"/>
        <v>0</v>
      </c>
    </row>
    <row r="38" spans="2:17" ht="21" customHeight="1" x14ac:dyDescent="0.2">
      <c r="B38" s="15" t="s">
        <v>33</v>
      </c>
      <c r="C38" s="8"/>
      <c r="D38" s="183"/>
      <c r="E38" s="82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</row>
    <row r="39" spans="2:17" ht="21" customHeight="1" x14ac:dyDescent="0.2">
      <c r="B39" s="15" t="s">
        <v>54</v>
      </c>
      <c r="C39" s="94" t="s">
        <v>207</v>
      </c>
      <c r="D39" s="188" t="s">
        <v>208</v>
      </c>
      <c r="E39" s="82">
        <f t="shared" si="0"/>
        <v>0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 ht="21" customHeight="1" x14ac:dyDescent="0.2">
      <c r="B40" s="15" t="s">
        <v>54</v>
      </c>
      <c r="C40" s="6">
        <v>225</v>
      </c>
      <c r="D40" s="184">
        <v>244</v>
      </c>
      <c r="E40" s="82">
        <f t="shared" si="0"/>
        <v>0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 ht="14.25" customHeight="1" x14ac:dyDescent="0.2">
      <c r="B41" s="15" t="s">
        <v>32</v>
      </c>
      <c r="C41" s="6"/>
      <c r="D41" s="184"/>
      <c r="E41" s="82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</row>
    <row r="42" spans="2:17" ht="21" customHeight="1" x14ac:dyDescent="0.2">
      <c r="B42" s="15" t="s">
        <v>152</v>
      </c>
      <c r="C42" s="6"/>
      <c r="D42" s="184"/>
      <c r="E42" s="82">
        <f t="shared" si="0"/>
        <v>0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 ht="21" customHeight="1" x14ac:dyDescent="0.2">
      <c r="B43" s="15" t="s">
        <v>106</v>
      </c>
      <c r="C43" s="6">
        <v>226</v>
      </c>
      <c r="D43" s="184"/>
      <c r="E43" s="82">
        <f t="shared" si="0"/>
        <v>0</v>
      </c>
      <c r="F43" s="218">
        <f>F45+F48</f>
        <v>0</v>
      </c>
      <c r="G43" s="218">
        <f t="shared" ref="G43:Q43" si="7">G45+G48</f>
        <v>0</v>
      </c>
      <c r="H43" s="218">
        <f>H45+H48</f>
        <v>0</v>
      </c>
      <c r="I43" s="218">
        <f t="shared" si="7"/>
        <v>0</v>
      </c>
      <c r="J43" s="218">
        <f t="shared" si="7"/>
        <v>0</v>
      </c>
      <c r="K43" s="218">
        <f t="shared" si="7"/>
        <v>0</v>
      </c>
      <c r="L43" s="218">
        <f t="shared" si="7"/>
        <v>0</v>
      </c>
      <c r="M43" s="218">
        <f t="shared" si="7"/>
        <v>0</v>
      </c>
      <c r="N43" s="218">
        <f t="shared" si="7"/>
        <v>0</v>
      </c>
      <c r="O43" s="218">
        <f t="shared" si="7"/>
        <v>0</v>
      </c>
      <c r="P43" s="218">
        <f t="shared" si="7"/>
        <v>0</v>
      </c>
      <c r="Q43" s="218">
        <f t="shared" si="7"/>
        <v>0</v>
      </c>
    </row>
    <row r="44" spans="2:17" ht="21" customHeight="1" x14ac:dyDescent="0.2">
      <c r="B44" s="15" t="s">
        <v>33</v>
      </c>
      <c r="C44" s="6"/>
      <c r="D44" s="184"/>
      <c r="E44" s="82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</row>
    <row r="45" spans="2:17" ht="21" customHeight="1" x14ac:dyDescent="0.2">
      <c r="B45" s="15" t="s">
        <v>106</v>
      </c>
      <c r="C45" s="6">
        <v>226</v>
      </c>
      <c r="D45" s="184">
        <v>243</v>
      </c>
      <c r="E45" s="82">
        <f t="shared" si="0"/>
        <v>0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 ht="16.5" customHeight="1" x14ac:dyDescent="0.2">
      <c r="B46" s="15" t="s">
        <v>32</v>
      </c>
      <c r="C46" s="6"/>
      <c r="D46" s="184"/>
      <c r="E46" s="82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</row>
    <row r="47" spans="2:17" ht="21" customHeight="1" x14ac:dyDescent="0.2">
      <c r="B47" s="15" t="s">
        <v>153</v>
      </c>
      <c r="C47" s="6"/>
      <c r="D47" s="184"/>
      <c r="E47" s="82">
        <f t="shared" si="0"/>
        <v>0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 ht="21" customHeight="1" x14ac:dyDescent="0.2">
      <c r="B48" s="15" t="s">
        <v>106</v>
      </c>
      <c r="C48" s="6">
        <v>226</v>
      </c>
      <c r="D48" s="184">
        <v>244</v>
      </c>
      <c r="E48" s="82">
        <f t="shared" si="0"/>
        <v>0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 ht="38.450000000000003" customHeight="1" x14ac:dyDescent="0.2">
      <c r="B49" s="16" t="s">
        <v>99</v>
      </c>
      <c r="C49" s="9">
        <v>240</v>
      </c>
      <c r="D49" s="187"/>
      <c r="E49" s="82">
        <f t="shared" si="0"/>
        <v>0</v>
      </c>
      <c r="F49" s="82">
        <f>F51</f>
        <v>0</v>
      </c>
      <c r="G49" s="82">
        <f t="shared" ref="G49:N49" si="8">G51</f>
        <v>0</v>
      </c>
      <c r="H49" s="82">
        <f t="shared" si="8"/>
        <v>0</v>
      </c>
      <c r="I49" s="82">
        <f t="shared" si="8"/>
        <v>0</v>
      </c>
      <c r="J49" s="82">
        <f t="shared" si="8"/>
        <v>0</v>
      </c>
      <c r="K49" s="82">
        <f t="shared" si="8"/>
        <v>0</v>
      </c>
      <c r="L49" s="82">
        <f t="shared" si="8"/>
        <v>0</v>
      </c>
      <c r="M49" s="82">
        <f t="shared" si="8"/>
        <v>0</v>
      </c>
      <c r="N49" s="82">
        <f t="shared" si="8"/>
        <v>0</v>
      </c>
      <c r="O49" s="82">
        <f>O51</f>
        <v>0</v>
      </c>
      <c r="P49" s="82">
        <f>P51</f>
        <v>0</v>
      </c>
      <c r="Q49" s="82">
        <f>Q51</f>
        <v>0</v>
      </c>
    </row>
    <row r="50" spans="2:17" ht="15.75" customHeight="1" x14ac:dyDescent="0.2">
      <c r="B50" s="15" t="s">
        <v>32</v>
      </c>
      <c r="C50" s="6"/>
      <c r="D50" s="184"/>
      <c r="E50" s="82">
        <f t="shared" si="0"/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ht="46.15" customHeight="1" x14ac:dyDescent="0.2">
      <c r="B51" s="17" t="s">
        <v>100</v>
      </c>
      <c r="C51" s="8" t="s">
        <v>55</v>
      </c>
      <c r="D51" s="183"/>
      <c r="E51" s="82">
        <f t="shared" si="0"/>
        <v>0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 ht="21" customHeight="1" x14ac:dyDescent="0.2">
      <c r="B52" s="16" t="s">
        <v>56</v>
      </c>
      <c r="C52" s="10" t="s">
        <v>57</v>
      </c>
      <c r="D52" s="185"/>
      <c r="E52" s="82">
        <f t="shared" si="0"/>
        <v>0</v>
      </c>
      <c r="F52" s="82">
        <f>F54+F55</f>
        <v>0</v>
      </c>
      <c r="G52" s="82">
        <f t="shared" ref="G52:M52" si="9">G54+G55</f>
        <v>0</v>
      </c>
      <c r="H52" s="82">
        <f t="shared" si="9"/>
        <v>0</v>
      </c>
      <c r="I52" s="82">
        <f t="shared" si="9"/>
        <v>0</v>
      </c>
      <c r="J52" s="82">
        <f t="shared" si="9"/>
        <v>0</v>
      </c>
      <c r="K52" s="82">
        <f t="shared" si="9"/>
        <v>0</v>
      </c>
      <c r="L52" s="82">
        <f t="shared" si="9"/>
        <v>0</v>
      </c>
      <c r="M52" s="82">
        <f t="shared" si="9"/>
        <v>0</v>
      </c>
      <c r="N52" s="82">
        <f>N54+N55</f>
        <v>0</v>
      </c>
      <c r="O52" s="82">
        <f>O54+O55</f>
        <v>0</v>
      </c>
      <c r="P52" s="82">
        <f>P54+P55</f>
        <v>0</v>
      </c>
      <c r="Q52" s="82">
        <f>Q54+Q55</f>
        <v>0</v>
      </c>
    </row>
    <row r="53" spans="2:17" ht="9.75" customHeight="1" x14ac:dyDescent="0.2">
      <c r="B53" s="15" t="s">
        <v>32</v>
      </c>
      <c r="C53" s="7"/>
      <c r="D53" s="186"/>
      <c r="E53" s="82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ht="21" customHeight="1" x14ac:dyDescent="0.2">
      <c r="B54" s="15" t="s">
        <v>58</v>
      </c>
      <c r="C54" s="8" t="s">
        <v>59</v>
      </c>
      <c r="D54" s="188" t="s">
        <v>211</v>
      </c>
      <c r="E54" s="82">
        <f t="shared" si="0"/>
        <v>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 ht="35.450000000000003" customHeight="1" x14ac:dyDescent="0.2">
      <c r="B55" s="15" t="s">
        <v>60</v>
      </c>
      <c r="C55" s="8" t="s">
        <v>61</v>
      </c>
      <c r="D55" s="183"/>
      <c r="E55" s="82">
        <f t="shared" si="0"/>
        <v>0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 ht="21" customHeight="1" x14ac:dyDescent="0.2">
      <c r="B56" s="16" t="s">
        <v>62</v>
      </c>
      <c r="C56" s="10" t="s">
        <v>63</v>
      </c>
      <c r="D56" s="185"/>
      <c r="E56" s="82">
        <f t="shared" si="0"/>
        <v>0</v>
      </c>
      <c r="F56" s="216">
        <f>F58+F59+F60+F61+F62+F63+F64</f>
        <v>0</v>
      </c>
      <c r="G56" s="216">
        <f>G58+G59+G60+G61+G62+G63+G64</f>
        <v>0</v>
      </c>
      <c r="H56" s="216">
        <f>H58+H59+H60+H61+H62+H63+H64</f>
        <v>0</v>
      </c>
      <c r="I56" s="216">
        <f t="shared" ref="I56:Q56" si="10">I58+I59+I60+I61+I62+I63+I64</f>
        <v>0</v>
      </c>
      <c r="J56" s="216">
        <f>J58+J59+J60+J61+J62+J63+J64</f>
        <v>0</v>
      </c>
      <c r="K56" s="216">
        <f t="shared" si="10"/>
        <v>0</v>
      </c>
      <c r="L56" s="216">
        <f t="shared" si="10"/>
        <v>0</v>
      </c>
      <c r="M56" s="216">
        <f t="shared" si="10"/>
        <v>0</v>
      </c>
      <c r="N56" s="216">
        <f>N58+N59+N60+N61+N62+N63+N64</f>
        <v>0</v>
      </c>
      <c r="O56" s="216">
        <f t="shared" si="10"/>
        <v>0</v>
      </c>
      <c r="P56" s="216">
        <f t="shared" si="10"/>
        <v>0</v>
      </c>
      <c r="Q56" s="216">
        <f t="shared" si="10"/>
        <v>0</v>
      </c>
    </row>
    <row r="57" spans="2:17" ht="21" customHeight="1" x14ac:dyDescent="0.2">
      <c r="B57" s="93" t="s">
        <v>33</v>
      </c>
      <c r="C57" s="10"/>
      <c r="D57" s="185"/>
      <c r="E57" s="82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</row>
    <row r="58" spans="2:17" ht="21" customHeight="1" x14ac:dyDescent="0.2">
      <c r="B58" s="93" t="s">
        <v>62</v>
      </c>
      <c r="C58" s="94" t="s">
        <v>63</v>
      </c>
      <c r="D58" s="185" t="s">
        <v>212</v>
      </c>
      <c r="E58" s="82">
        <f t="shared" si="0"/>
        <v>0</v>
      </c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pans="2:17" ht="21" customHeight="1" x14ac:dyDescent="0.2">
      <c r="B59" s="93" t="s">
        <v>62</v>
      </c>
      <c r="C59" s="94" t="s">
        <v>63</v>
      </c>
      <c r="D59" s="185" t="s">
        <v>205</v>
      </c>
      <c r="E59" s="82">
        <f t="shared" si="0"/>
        <v>0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pans="2:17" ht="21" customHeight="1" x14ac:dyDescent="0.2">
      <c r="B60" s="93" t="s">
        <v>62</v>
      </c>
      <c r="C60" s="94" t="s">
        <v>63</v>
      </c>
      <c r="D60" s="185" t="s">
        <v>206</v>
      </c>
      <c r="E60" s="82">
        <f t="shared" si="0"/>
        <v>0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2:17" ht="21" customHeight="1" x14ac:dyDescent="0.2">
      <c r="B61" s="93" t="s">
        <v>62</v>
      </c>
      <c r="C61" s="94" t="s">
        <v>63</v>
      </c>
      <c r="D61" s="185" t="s">
        <v>213</v>
      </c>
      <c r="E61" s="82">
        <f t="shared" si="0"/>
        <v>0</v>
      </c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pans="2:17" ht="21" customHeight="1" x14ac:dyDescent="0.2">
      <c r="B62" s="93" t="s">
        <v>62</v>
      </c>
      <c r="C62" s="94" t="s">
        <v>63</v>
      </c>
      <c r="D62" s="185" t="s">
        <v>214</v>
      </c>
      <c r="E62" s="82">
        <f t="shared" si="0"/>
        <v>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pans="2:17" ht="21" customHeight="1" x14ac:dyDescent="0.2">
      <c r="B63" s="93" t="s">
        <v>62</v>
      </c>
      <c r="C63" s="94" t="s">
        <v>63</v>
      </c>
      <c r="D63" s="185" t="s">
        <v>215</v>
      </c>
      <c r="E63" s="82">
        <f t="shared" si="0"/>
        <v>0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pans="2:17" ht="21" customHeight="1" x14ac:dyDescent="0.2">
      <c r="B64" s="93" t="s">
        <v>62</v>
      </c>
      <c r="C64" s="94" t="s">
        <v>63</v>
      </c>
      <c r="D64" s="185" t="s">
        <v>216</v>
      </c>
      <c r="E64" s="82">
        <f t="shared" si="0"/>
        <v>0</v>
      </c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pans="2:17" ht="35.450000000000003" customHeight="1" x14ac:dyDescent="0.2">
      <c r="B65" s="16" t="s">
        <v>64</v>
      </c>
      <c r="C65" s="10" t="s">
        <v>65</v>
      </c>
      <c r="D65" s="185"/>
      <c r="E65" s="82">
        <f t="shared" si="0"/>
        <v>0</v>
      </c>
      <c r="F65" s="82">
        <f>F67+F68+F69+F70</f>
        <v>0</v>
      </c>
      <c r="G65" s="82">
        <f t="shared" ref="G65:N65" si="11">G67+G68+G69+G70</f>
        <v>0</v>
      </c>
      <c r="H65" s="82">
        <f t="shared" si="11"/>
        <v>0</v>
      </c>
      <c r="I65" s="82">
        <f t="shared" si="11"/>
        <v>0</v>
      </c>
      <c r="J65" s="82">
        <f t="shared" si="11"/>
        <v>0</v>
      </c>
      <c r="K65" s="82">
        <f t="shared" si="11"/>
        <v>0</v>
      </c>
      <c r="L65" s="82">
        <f t="shared" si="11"/>
        <v>0</v>
      </c>
      <c r="M65" s="82">
        <f t="shared" si="11"/>
        <v>0</v>
      </c>
      <c r="N65" s="82">
        <f t="shared" si="11"/>
        <v>0</v>
      </c>
      <c r="O65" s="82">
        <f>O67+O68+O69+O70</f>
        <v>0</v>
      </c>
      <c r="P65" s="82">
        <f>P67+P68+P69+P70</f>
        <v>0</v>
      </c>
      <c r="Q65" s="82">
        <f>Q67+Q68+Q69+Q70</f>
        <v>0</v>
      </c>
    </row>
    <row r="66" spans="2:17" ht="9.75" customHeight="1" x14ac:dyDescent="0.2">
      <c r="B66" s="15" t="s">
        <v>32</v>
      </c>
      <c r="C66" s="7"/>
      <c r="D66" s="186"/>
      <c r="E66" s="82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ht="27.6" customHeight="1" x14ac:dyDescent="0.2">
      <c r="B67" s="15" t="s">
        <v>66</v>
      </c>
      <c r="C67" s="8" t="s">
        <v>67</v>
      </c>
      <c r="D67" s="188" t="s">
        <v>205</v>
      </c>
      <c r="E67" s="82">
        <f t="shared" si="0"/>
        <v>0</v>
      </c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 ht="27.6" customHeight="1" x14ac:dyDescent="0.2">
      <c r="B68" s="15" t="s">
        <v>68</v>
      </c>
      <c r="C68" s="8" t="s">
        <v>69</v>
      </c>
      <c r="D68" s="183"/>
      <c r="E68" s="82">
        <f t="shared" si="0"/>
        <v>0</v>
      </c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 ht="37.9" customHeight="1" x14ac:dyDescent="0.2">
      <c r="B69" s="15" t="s">
        <v>80</v>
      </c>
      <c r="C69" s="8" t="s">
        <v>81</v>
      </c>
      <c r="D69" s="183"/>
      <c r="E69" s="82">
        <f t="shared" si="0"/>
        <v>0</v>
      </c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 ht="21" customHeight="1" x14ac:dyDescent="0.2">
      <c r="B70" s="15" t="s">
        <v>70</v>
      </c>
      <c r="C70" s="8" t="s">
        <v>71</v>
      </c>
      <c r="D70" s="188" t="s">
        <v>205</v>
      </c>
      <c r="E70" s="82">
        <f t="shared" si="0"/>
        <v>0</v>
      </c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 ht="12.75" customHeight="1" x14ac:dyDescent="0.2">
      <c r="B71" s="15" t="s">
        <v>32</v>
      </c>
      <c r="C71" s="8"/>
      <c r="D71" s="183"/>
      <c r="E71" s="82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</row>
    <row r="72" spans="2:17" ht="21" customHeight="1" x14ac:dyDescent="0.2">
      <c r="B72" s="15" t="s">
        <v>154</v>
      </c>
      <c r="C72" s="8"/>
      <c r="D72" s="183"/>
      <c r="E72" s="82">
        <f t="shared" si="0"/>
        <v>0</v>
      </c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 ht="21" customHeight="1" x14ac:dyDescent="0.2">
      <c r="B73" s="15" t="s">
        <v>155</v>
      </c>
      <c r="C73" s="8"/>
      <c r="D73" s="183"/>
      <c r="E73" s="82">
        <f t="shared" si="0"/>
        <v>0</v>
      </c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 ht="21" customHeight="1" x14ac:dyDescent="0.2">
      <c r="B74" s="15" t="s">
        <v>156</v>
      </c>
      <c r="C74" s="8"/>
      <c r="D74" s="183"/>
      <c r="E74" s="82">
        <f t="shared" si="0"/>
        <v>0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 ht="21" customHeight="1" x14ac:dyDescent="0.2">
      <c r="B75" s="15" t="s">
        <v>157</v>
      </c>
      <c r="C75" s="8"/>
      <c r="D75" s="183"/>
      <c r="E75" s="82">
        <f t="shared" si="0"/>
        <v>0</v>
      </c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 ht="21" customHeight="1" x14ac:dyDescent="0.2">
      <c r="B76" s="16" t="s">
        <v>72</v>
      </c>
      <c r="C76" s="10" t="s">
        <v>73</v>
      </c>
      <c r="D76" s="185"/>
      <c r="E76" s="82">
        <f t="shared" si="0"/>
        <v>0</v>
      </c>
      <c r="F76" s="82">
        <f>F78+F79</f>
        <v>0</v>
      </c>
      <c r="G76" s="82">
        <f t="shared" ref="G76:N76" si="12">G78+G79</f>
        <v>0</v>
      </c>
      <c r="H76" s="82">
        <f t="shared" si="12"/>
        <v>0</v>
      </c>
      <c r="I76" s="82">
        <f t="shared" si="12"/>
        <v>0</v>
      </c>
      <c r="J76" s="82">
        <f t="shared" si="12"/>
        <v>0</v>
      </c>
      <c r="K76" s="82">
        <f t="shared" si="12"/>
        <v>0</v>
      </c>
      <c r="L76" s="82">
        <f t="shared" si="12"/>
        <v>0</v>
      </c>
      <c r="M76" s="82">
        <f t="shared" si="12"/>
        <v>0</v>
      </c>
      <c r="N76" s="82">
        <f t="shared" si="12"/>
        <v>0</v>
      </c>
      <c r="O76" s="82">
        <f>O78+O79</f>
        <v>0</v>
      </c>
      <c r="P76" s="82">
        <f>P78+P79</f>
        <v>0</v>
      </c>
      <c r="Q76" s="82">
        <f>Q78+Q79</f>
        <v>0</v>
      </c>
    </row>
    <row r="77" spans="2:17" ht="9.75" customHeight="1" x14ac:dyDescent="0.2">
      <c r="B77" s="15" t="s">
        <v>32</v>
      </c>
      <c r="C77" s="7"/>
      <c r="D77" s="186"/>
      <c r="E77" s="82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ht="33.6" customHeight="1" x14ac:dyDescent="0.2">
      <c r="B78" s="15" t="s">
        <v>74</v>
      </c>
      <c r="C78" s="8" t="s">
        <v>75</v>
      </c>
      <c r="D78" s="183"/>
      <c r="E78" s="82">
        <f t="shared" si="0"/>
        <v>0</v>
      </c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 ht="31.15" customHeight="1" x14ac:dyDescent="0.2">
      <c r="B79" s="15" t="s">
        <v>76</v>
      </c>
      <c r="C79" s="8" t="s">
        <v>77</v>
      </c>
      <c r="D79" s="183"/>
      <c r="E79" s="82">
        <f t="shared" si="0"/>
        <v>0</v>
      </c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 ht="9.75" customHeight="1" x14ac:dyDescent="0.2">
      <c r="B80" s="15" t="s">
        <v>78</v>
      </c>
      <c r="C80" s="7"/>
      <c r="D80" s="186"/>
      <c r="E80" s="82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ht="21" customHeight="1" x14ac:dyDescent="0.2">
      <c r="B81" s="15" t="s">
        <v>79</v>
      </c>
      <c r="C81" s="8" t="s">
        <v>36</v>
      </c>
      <c r="D81" s="183"/>
      <c r="E81" s="82">
        <f>F81+G81+H81+I81+J81+K81+L81+M81+N81+O81+P81+Q81</f>
        <v>0</v>
      </c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</sheetData>
  <sheetProtection sheet="1" objects="1" scenarios="1" formatCells="0" formatColumns="0" formatRows="0"/>
  <mergeCells count="16">
    <mergeCell ref="B17:B18"/>
    <mergeCell ref="C17:C18"/>
    <mergeCell ref="D17:D18"/>
    <mergeCell ref="B15:Q15"/>
    <mergeCell ref="E17:E18"/>
    <mergeCell ref="F17:Q17"/>
    <mergeCell ref="P1:Q1"/>
    <mergeCell ref="K2:Q2"/>
    <mergeCell ref="O4:P4"/>
    <mergeCell ref="O6:P6"/>
    <mergeCell ref="N7:Q7"/>
    <mergeCell ref="K8:Q8"/>
    <mergeCell ref="B11:Q11"/>
    <mergeCell ref="B12:Q12"/>
    <mergeCell ref="B13:Q13"/>
    <mergeCell ref="B14:Q14"/>
  </mergeCells>
  <printOptions horizontalCentered="1"/>
  <pageMargins left="0.19685039370078741" right="0.19685039370078741" top="0.15748031496062992" bottom="0.15748031496062992" header="0.15748031496062992" footer="0.15748031496062992"/>
  <pageSetup paperSize="9" scale="34" orientation="landscape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H88"/>
  <sheetViews>
    <sheetView view="pageBreakPreview" topLeftCell="C1" zoomScale="85" zoomScaleNormal="80" zoomScaleSheetLayoutView="85" workbookViewId="0">
      <selection activeCell="H5" sqref="H5"/>
    </sheetView>
  </sheetViews>
  <sheetFormatPr defaultRowHeight="12.75" x14ac:dyDescent="0.2"/>
  <cols>
    <col min="1" max="1" width="1.28515625" customWidth="1"/>
    <col min="2" max="2" width="54.7109375" customWidth="1"/>
    <col min="3" max="4" width="11.42578125" customWidth="1"/>
    <col min="5" max="5" width="16" customWidth="1"/>
    <col min="6" max="14" width="14.7109375" customWidth="1"/>
    <col min="15" max="15" width="17.28515625" customWidth="1"/>
    <col min="16" max="16" width="16.5703125" customWidth="1"/>
    <col min="17" max="17" width="20.7109375" customWidth="1"/>
  </cols>
  <sheetData>
    <row r="1" spans="2:34" x14ac:dyDescent="0.2">
      <c r="F1" s="2"/>
      <c r="G1" s="2"/>
      <c r="H1" s="2"/>
      <c r="I1" s="2"/>
      <c r="J1" s="2"/>
      <c r="K1" s="29"/>
      <c r="L1" s="29"/>
      <c r="M1" s="29"/>
      <c r="N1" s="29"/>
      <c r="O1" s="29"/>
      <c r="P1" s="443" t="s">
        <v>269</v>
      </c>
      <c r="Q1" s="443"/>
    </row>
    <row r="2" spans="2:34" ht="12.75" customHeight="1" x14ac:dyDescent="0.2">
      <c r="F2" s="2"/>
      <c r="G2" s="2"/>
      <c r="H2" s="2"/>
      <c r="I2" s="2"/>
      <c r="J2" s="2"/>
      <c r="K2" s="444"/>
      <c r="L2" s="444"/>
      <c r="M2" s="444"/>
      <c r="N2" s="444"/>
      <c r="O2" s="444"/>
      <c r="P2" s="444"/>
      <c r="Q2" s="444"/>
    </row>
    <row r="3" spans="2:34" x14ac:dyDescent="0.2">
      <c r="F3" s="2"/>
      <c r="G3" s="2"/>
      <c r="H3" s="2"/>
      <c r="I3" s="2"/>
      <c r="J3" s="2"/>
      <c r="K3" s="29"/>
      <c r="L3" s="29"/>
      <c r="M3" s="29"/>
      <c r="N3" s="29"/>
      <c r="O3" s="29"/>
      <c r="P3" s="29"/>
      <c r="Q3" s="192"/>
    </row>
    <row r="4" spans="2:34" ht="13.15" customHeight="1" x14ac:dyDescent="0.2">
      <c r="F4" s="2"/>
      <c r="G4" s="2"/>
      <c r="H4" s="2"/>
      <c r="I4" s="2"/>
      <c r="J4" s="2"/>
      <c r="K4" s="67"/>
      <c r="L4" s="67"/>
      <c r="M4" s="67"/>
      <c r="N4" s="67"/>
      <c r="O4" s="445" t="s">
        <v>218</v>
      </c>
      <c r="P4" s="445"/>
      <c r="Q4" s="67"/>
    </row>
    <row r="5" spans="2:34" ht="24.75" customHeight="1" x14ac:dyDescent="0.2">
      <c r="F5" s="2"/>
      <c r="G5" s="2"/>
      <c r="H5" s="2"/>
      <c r="I5" s="2"/>
      <c r="J5" s="2"/>
      <c r="K5" s="189"/>
      <c r="L5" s="189"/>
      <c r="M5" s="189"/>
      <c r="N5" s="190"/>
      <c r="O5" s="190" t="s">
        <v>237</v>
      </c>
      <c r="P5" s="190"/>
      <c r="Q5" s="190"/>
    </row>
    <row r="6" spans="2:34" ht="11.45" customHeight="1" x14ac:dyDescent="0.2">
      <c r="F6" s="2"/>
      <c r="G6" s="2"/>
      <c r="H6" s="2"/>
      <c r="I6" s="2"/>
      <c r="J6" s="2"/>
      <c r="K6" s="29"/>
      <c r="L6" s="29"/>
      <c r="M6" s="29"/>
      <c r="N6" s="29"/>
      <c r="O6" s="446" t="s">
        <v>219</v>
      </c>
      <c r="P6" s="446"/>
      <c r="Q6" s="68"/>
    </row>
    <row r="7" spans="2:34" ht="15.6" customHeight="1" x14ac:dyDescent="0.2">
      <c r="F7" s="2"/>
      <c r="G7" s="2"/>
      <c r="H7" s="2"/>
      <c r="I7" s="2"/>
      <c r="J7" s="2"/>
      <c r="K7" s="69"/>
      <c r="L7" s="69"/>
      <c r="M7" s="69"/>
      <c r="N7" s="447" t="s">
        <v>253</v>
      </c>
      <c r="O7" s="447"/>
      <c r="P7" s="447"/>
      <c r="Q7" s="447"/>
    </row>
    <row r="8" spans="2:34" ht="10.9" customHeight="1" x14ac:dyDescent="0.2">
      <c r="F8" s="2"/>
      <c r="G8" s="2"/>
      <c r="H8" s="2"/>
      <c r="I8" s="2"/>
      <c r="J8" s="2"/>
      <c r="K8" s="428"/>
      <c r="L8" s="428"/>
      <c r="M8" s="428"/>
      <c r="N8" s="428"/>
      <c r="O8" s="428"/>
      <c r="P8" s="428"/>
      <c r="Q8" s="428"/>
    </row>
    <row r="9" spans="2:34" x14ac:dyDescent="0.2">
      <c r="F9" s="2"/>
      <c r="G9" s="2"/>
      <c r="H9" s="2"/>
      <c r="I9" s="2"/>
      <c r="J9" s="2"/>
      <c r="L9" s="83"/>
      <c r="M9" s="83"/>
      <c r="N9" s="83"/>
      <c r="O9" s="191" t="s">
        <v>262</v>
      </c>
      <c r="P9" s="199" t="s">
        <v>261</v>
      </c>
      <c r="Q9" s="70" t="s">
        <v>220</v>
      </c>
    </row>
    <row r="11" spans="2:34" ht="18" x14ac:dyDescent="0.2">
      <c r="B11" s="448" t="s">
        <v>108</v>
      </c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</row>
    <row r="12" spans="2:34" ht="13.9" customHeight="1" x14ac:dyDescent="0.2">
      <c r="B12" s="449" t="s">
        <v>118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</row>
    <row r="13" spans="2:34" ht="16.5" x14ac:dyDescent="0.2">
      <c r="B13" s="450" t="s">
        <v>107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</row>
    <row r="14" spans="2:34" ht="12.75" customHeight="1" x14ac:dyDescent="0.2">
      <c r="B14" s="342" t="str">
        <f>'Касс. план (50400)'!B14:Q14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  <c r="AE14" s="1"/>
      <c r="AF14" s="1"/>
      <c r="AG14" s="1"/>
      <c r="AH14" s="1"/>
    </row>
    <row r="15" spans="2:34" ht="16.5" x14ac:dyDescent="0.2">
      <c r="B15" s="455" t="s">
        <v>4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17" x14ac:dyDescent="0.2">
      <c r="B17" s="453" t="s">
        <v>11</v>
      </c>
      <c r="C17" s="451" t="s">
        <v>35</v>
      </c>
      <c r="D17" s="451" t="s">
        <v>165</v>
      </c>
      <c r="E17" s="438" t="s">
        <v>191</v>
      </c>
      <c r="F17" s="456" t="s">
        <v>192</v>
      </c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8"/>
    </row>
    <row r="18" spans="2:17" ht="18" customHeight="1" x14ac:dyDescent="0.2">
      <c r="B18" s="454"/>
      <c r="C18" s="452"/>
      <c r="D18" s="452"/>
      <c r="E18" s="439"/>
      <c r="F18" s="193" t="s">
        <v>193</v>
      </c>
      <c r="G18" s="193" t="s">
        <v>194</v>
      </c>
      <c r="H18" s="193" t="s">
        <v>195</v>
      </c>
      <c r="I18" s="193" t="s">
        <v>196</v>
      </c>
      <c r="J18" s="193" t="s">
        <v>197</v>
      </c>
      <c r="K18" s="193" t="s">
        <v>198</v>
      </c>
      <c r="L18" s="193" t="s">
        <v>199</v>
      </c>
      <c r="M18" s="193" t="s">
        <v>200</v>
      </c>
      <c r="N18" s="193" t="s">
        <v>201</v>
      </c>
      <c r="O18" s="193" t="s">
        <v>202</v>
      </c>
      <c r="P18" s="193" t="s">
        <v>203</v>
      </c>
      <c r="Q18" s="193" t="s">
        <v>204</v>
      </c>
    </row>
    <row r="19" spans="2:17" ht="18" customHeight="1" x14ac:dyDescent="0.2">
      <c r="B19" s="12" t="s">
        <v>97</v>
      </c>
      <c r="C19" s="14"/>
      <c r="D19" s="14"/>
      <c r="E19" s="77">
        <f>F19+G19+H19+I19+J19+K19+L19+M19+N19+O19+P19+Q19</f>
        <v>0</v>
      </c>
      <c r="F19" s="269">
        <f>'Касс.пл.Внеб.(50300) (2)'!F19+'Касс.пл.Внеб.(50320)'!F19</f>
        <v>0</v>
      </c>
      <c r="G19" s="269">
        <f>'Касс.пл.Внеб.(50300) (2)'!G19+'Касс.пл.Внеб.(50320)'!G19</f>
        <v>0</v>
      </c>
      <c r="H19" s="269">
        <f>'Касс.пл.Внеб.(50300) (2)'!H19+'Касс.пл.Внеб.(50320)'!H19</f>
        <v>0</v>
      </c>
      <c r="I19" s="269">
        <f>'Касс.пл.Внеб.(50300) (2)'!I19+'Касс.пл.Внеб.(50320)'!I19</f>
        <v>0</v>
      </c>
      <c r="J19" s="269">
        <f>'Касс.пл.Внеб.(50300) (2)'!J19+'Касс.пл.Внеб.(50320)'!J19</f>
        <v>0</v>
      </c>
      <c r="K19" s="269">
        <f>'Касс.пл.Внеб.(50300) (2)'!K19+'Касс.пл.Внеб.(50320)'!K19</f>
        <v>0</v>
      </c>
      <c r="L19" s="269">
        <f>'Касс.пл.Внеб.(50300) (2)'!L19+'Касс.пл.Внеб.(50320)'!L19</f>
        <v>0</v>
      </c>
      <c r="M19" s="269">
        <f>'Касс.пл.Внеб.(50300) (2)'!M19+'Касс.пл.Внеб.(50320)'!M19</f>
        <v>0</v>
      </c>
      <c r="N19" s="269">
        <f>'Касс.пл.Внеб.(50300) (2)'!N19+'Касс.пл.Внеб.(50320)'!N19</f>
        <v>0</v>
      </c>
      <c r="O19" s="269">
        <f>'Касс.пл.Внеб.(50300) (2)'!O19+'Касс.пл.Внеб.(50320)'!O19</f>
        <v>0</v>
      </c>
      <c r="P19" s="269">
        <f>'Касс.пл.Внеб.(50300) (2)'!P19+'Касс.пл.Внеб.(50320)'!P19</f>
        <v>0</v>
      </c>
      <c r="Q19" s="269">
        <f>'Касс.пл.Внеб.(50300) (2)'!Q19+'Касс.пл.Внеб.(50320)'!Q19</f>
        <v>0</v>
      </c>
    </row>
    <row r="20" spans="2:17" ht="18" customHeight="1" x14ac:dyDescent="0.2">
      <c r="B20" s="12" t="s">
        <v>102</v>
      </c>
      <c r="C20" s="14"/>
      <c r="D20" s="14"/>
      <c r="E20" s="77">
        <f>F20+G20+H20+I20+J20+K20+L20+M20+N20+O20+P20+Q20</f>
        <v>3860000</v>
      </c>
      <c r="F20" s="224">
        <f t="shared" ref="F20:K20" si="0">IF(F22&gt;0,IF((F29-F19)=(F22+F23+F24+F25+F26+F27+F28),F29-F19,"Ошибка!"),0)</f>
        <v>293138</v>
      </c>
      <c r="G20" s="224">
        <f t="shared" si="0"/>
        <v>293438</v>
      </c>
      <c r="H20" s="224">
        <f t="shared" si="0"/>
        <v>293544</v>
      </c>
      <c r="I20" s="224">
        <f t="shared" si="0"/>
        <v>313118</v>
      </c>
      <c r="J20" s="224">
        <f t="shared" si="0"/>
        <v>313318</v>
      </c>
      <c r="K20" s="224">
        <f t="shared" si="0"/>
        <v>313323</v>
      </c>
      <c r="L20" s="224">
        <f t="shared" ref="L20:N20" si="1">IF(L22&gt;0,IF((L29-L19)=(L22+L23+L24+L25+L26+L27+L28),L29-L19,"Ошибка!"),0)</f>
        <v>346480</v>
      </c>
      <c r="M20" s="224">
        <f t="shared" si="1"/>
        <v>346680</v>
      </c>
      <c r="N20" s="224">
        <f t="shared" si="1"/>
        <v>346686</v>
      </c>
      <c r="O20" s="224">
        <f>IF(O22&gt;0,IF((O29-O19)=(O22+O23+O24+O25+O26+O27+O28),O29-O19,"Ошибка!"),0)</f>
        <v>333289</v>
      </c>
      <c r="P20" s="224">
        <f>IF(P22&gt;0,IF((P29-P19)=(P22+P23+P24+P25+P26+P27+P28),P29-P19,"Ошибка!"),0)</f>
        <v>333489</v>
      </c>
      <c r="Q20" s="224">
        <f>IF(Q22&gt;0,IF((Q29-Q19)=(Q22+Q23+Q24+Q25+Q26+Q27+Q28),Q29-Q19,"Ошибка!"),0)</f>
        <v>333497</v>
      </c>
    </row>
    <row r="21" spans="2:17" x14ac:dyDescent="0.2">
      <c r="B21" s="12" t="s">
        <v>33</v>
      </c>
      <c r="C21" s="14"/>
      <c r="D21" s="14"/>
      <c r="E21" s="77">
        <f t="shared" ref="E21:E29" si="2">F21+G21+H21+I21+J21+K21+L21+M21+N21+O21+P21+Q21</f>
        <v>0</v>
      </c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</row>
    <row r="22" spans="2:17" x14ac:dyDescent="0.2">
      <c r="B22" s="12" t="s">
        <v>231</v>
      </c>
      <c r="C22" s="14"/>
      <c r="D22" s="14"/>
      <c r="E22" s="77">
        <f t="shared" si="2"/>
        <v>3860000</v>
      </c>
      <c r="F22" s="271">
        <f>'Касс.пл.Внеб.(50300) (2)'!F22+'Касс.пл.Внеб.(50320)'!F22</f>
        <v>293138</v>
      </c>
      <c r="G22" s="271">
        <f>'Касс.пл.Внеб.(50300) (2)'!G22+'Касс.пл.Внеб.(50320)'!G22</f>
        <v>293438</v>
      </c>
      <c r="H22" s="271">
        <f>'Касс.пл.Внеб.(50300) (2)'!H22+'Касс.пл.Внеб.(50320)'!H22</f>
        <v>293544</v>
      </c>
      <c r="I22" s="271">
        <f>'Касс.пл.Внеб.(50300) (2)'!I22+'Касс.пл.Внеб.(50320)'!I22</f>
        <v>313118</v>
      </c>
      <c r="J22" s="271">
        <f>'Касс.пл.Внеб.(50300) (2)'!J22+'Касс.пл.Внеб.(50320)'!J22</f>
        <v>313318</v>
      </c>
      <c r="K22" s="271">
        <f>'Касс.пл.Внеб.(50300) (2)'!K22+'Касс.пл.Внеб.(50320)'!K22</f>
        <v>313323</v>
      </c>
      <c r="L22" s="271">
        <f>'Касс.пл.Внеб.(50300) (2)'!L22+'Касс.пл.Внеб.(50320)'!L22</f>
        <v>346480</v>
      </c>
      <c r="M22" s="271">
        <f>'Касс.пл.Внеб.(50300) (2)'!M22+'Касс.пл.Внеб.(50320)'!M22</f>
        <v>346680</v>
      </c>
      <c r="N22" s="271">
        <f>'Касс.пл.Внеб.(50300) (2)'!N22+'Касс.пл.Внеб.(50320)'!N22</f>
        <v>346686</v>
      </c>
      <c r="O22" s="271">
        <f>'Касс.пл.Внеб.(50300) (2)'!O22+'Касс.пл.Внеб.(50320)'!O22</f>
        <v>333289</v>
      </c>
      <c r="P22" s="271">
        <f>'Касс.пл.Внеб.(50300) (2)'!P22+'Касс.пл.Внеб.(50320)'!P22</f>
        <v>333489</v>
      </c>
      <c r="Q22" s="271">
        <f>'Касс.пл.Внеб.(50300) (2)'!Q22+'Касс.пл.Внеб.(50320)'!Q22</f>
        <v>333497</v>
      </c>
    </row>
    <row r="23" spans="2:17" ht="25.5" x14ac:dyDescent="0.2">
      <c r="B23" s="12" t="s">
        <v>232</v>
      </c>
      <c r="C23" s="14"/>
      <c r="D23" s="14"/>
      <c r="E23" s="77">
        <f t="shared" si="2"/>
        <v>0</v>
      </c>
      <c r="F23" s="271">
        <f>'Касс.пл.Внеб.(50300) (2)'!F23+'Касс.пл.Внеб.(50320)'!F23</f>
        <v>0</v>
      </c>
      <c r="G23" s="271">
        <f>'Касс.пл.Внеб.(50300) (2)'!G23+'Касс.пл.Внеб.(50320)'!G23</f>
        <v>0</v>
      </c>
      <c r="H23" s="271">
        <f>'Касс.пл.Внеб.(50300) (2)'!H23+'Касс.пл.Внеб.(50320)'!H23</f>
        <v>0</v>
      </c>
      <c r="I23" s="271">
        <f>'Касс.пл.Внеб.(50300) (2)'!I23+'Касс.пл.Внеб.(50320)'!I23</f>
        <v>0</v>
      </c>
      <c r="J23" s="271">
        <f>'Касс.пл.Внеб.(50300) (2)'!J23+'Касс.пл.Внеб.(50320)'!J23</f>
        <v>0</v>
      </c>
      <c r="K23" s="271">
        <f>'Касс.пл.Внеб.(50300) (2)'!K23+'Касс.пл.Внеб.(50320)'!K23</f>
        <v>0</v>
      </c>
      <c r="L23" s="271">
        <f>'Касс.пл.Внеб.(50300) (2)'!L23+'Касс.пл.Внеб.(50320)'!L23</f>
        <v>0</v>
      </c>
      <c r="M23" s="271">
        <f>'Касс.пл.Внеб.(50300) (2)'!M23+'Касс.пл.Внеб.(50320)'!M23</f>
        <v>0</v>
      </c>
      <c r="N23" s="271">
        <f>'Касс.пл.Внеб.(50300) (2)'!N23+'Касс.пл.Внеб.(50320)'!N23</f>
        <v>0</v>
      </c>
      <c r="O23" s="271">
        <f>'Касс.пл.Внеб.(50300) (2)'!O23+'Касс.пл.Внеб.(50320)'!O23</f>
        <v>0</v>
      </c>
      <c r="P23" s="271">
        <f>'Касс.пл.Внеб.(50300) (2)'!P23+'Касс.пл.Внеб.(50320)'!P23</f>
        <v>0</v>
      </c>
      <c r="Q23" s="271">
        <f>'Касс.пл.Внеб.(50300) (2)'!Q23+'Касс.пл.Внеб.(50320)'!Q23</f>
        <v>0</v>
      </c>
    </row>
    <row r="24" spans="2:17" x14ac:dyDescent="0.2">
      <c r="B24" s="12" t="s">
        <v>233</v>
      </c>
      <c r="C24" s="14"/>
      <c r="D24" s="14"/>
      <c r="E24" s="77">
        <f t="shared" si="2"/>
        <v>0</v>
      </c>
      <c r="F24" s="271">
        <f>'Касс.пл.Внеб.(50300) (2)'!F24+'Касс.пл.Внеб.(50320)'!F24</f>
        <v>0</v>
      </c>
      <c r="G24" s="271">
        <f>'Касс.пл.Внеб.(50300) (2)'!G24+'Касс.пл.Внеб.(50320)'!G24</f>
        <v>0</v>
      </c>
      <c r="H24" s="271">
        <f>'Касс.пл.Внеб.(50300) (2)'!H24+'Касс.пл.Внеб.(50320)'!H24</f>
        <v>0</v>
      </c>
      <c r="I24" s="271">
        <f>'Касс.пл.Внеб.(50300) (2)'!I24+'Касс.пл.Внеб.(50320)'!I24</f>
        <v>0</v>
      </c>
      <c r="J24" s="271">
        <f>'Касс.пл.Внеб.(50300) (2)'!J24+'Касс.пл.Внеб.(50320)'!J24</f>
        <v>0</v>
      </c>
      <c r="K24" s="271">
        <f>'Касс.пл.Внеб.(50300) (2)'!K24+'Касс.пл.Внеб.(50320)'!K24</f>
        <v>0</v>
      </c>
      <c r="L24" s="271">
        <f>'Касс.пл.Внеб.(50300) (2)'!L24+'Касс.пл.Внеб.(50320)'!L24</f>
        <v>0</v>
      </c>
      <c r="M24" s="271">
        <f>'Касс.пл.Внеб.(50300) (2)'!M24+'Касс.пл.Внеб.(50320)'!M24</f>
        <v>0</v>
      </c>
      <c r="N24" s="271">
        <f>'Касс.пл.Внеб.(50300) (2)'!N24+'Касс.пл.Внеб.(50320)'!N24</f>
        <v>0</v>
      </c>
      <c r="O24" s="271">
        <f>'Касс.пл.Внеб.(50300) (2)'!O24+'Касс.пл.Внеб.(50320)'!O24</f>
        <v>0</v>
      </c>
      <c r="P24" s="271">
        <f>'Касс.пл.Внеб.(50300) (2)'!P24+'Касс.пл.Внеб.(50320)'!P24</f>
        <v>0</v>
      </c>
      <c r="Q24" s="271">
        <f>'Касс.пл.Внеб.(50300) (2)'!Q24+'Касс.пл.Внеб.(50320)'!Q24</f>
        <v>0</v>
      </c>
    </row>
    <row r="25" spans="2:17" x14ac:dyDescent="0.2">
      <c r="B25" s="12" t="s">
        <v>236</v>
      </c>
      <c r="C25" s="14"/>
      <c r="D25" s="14"/>
      <c r="E25" s="77">
        <f t="shared" si="2"/>
        <v>0</v>
      </c>
      <c r="F25" s="271">
        <f>'Касс.пл.Внеб.(50300) (2)'!F25+'Касс.пл.Внеб.(50320)'!F25</f>
        <v>0</v>
      </c>
      <c r="G25" s="271">
        <f>'Касс.пл.Внеб.(50300) (2)'!G25+'Касс.пл.Внеб.(50320)'!G25</f>
        <v>0</v>
      </c>
      <c r="H25" s="271">
        <f>'Касс.пл.Внеб.(50300) (2)'!H25+'Касс.пл.Внеб.(50320)'!H25</f>
        <v>0</v>
      </c>
      <c r="I25" s="271">
        <f>'Касс.пл.Внеб.(50300) (2)'!I25+'Касс.пл.Внеб.(50320)'!I25</f>
        <v>0</v>
      </c>
      <c r="J25" s="271">
        <f>'Касс.пл.Внеб.(50300) (2)'!J25+'Касс.пл.Внеб.(50320)'!J25</f>
        <v>0</v>
      </c>
      <c r="K25" s="271">
        <f>'Касс.пл.Внеб.(50300) (2)'!K25+'Касс.пл.Внеб.(50320)'!K25</f>
        <v>0</v>
      </c>
      <c r="L25" s="271">
        <f>'Касс.пл.Внеб.(50300) (2)'!L25+'Касс.пл.Внеб.(50320)'!L25</f>
        <v>0</v>
      </c>
      <c r="M25" s="271">
        <f>'Касс.пл.Внеб.(50300) (2)'!M25+'Касс.пл.Внеб.(50320)'!M25</f>
        <v>0</v>
      </c>
      <c r="N25" s="271">
        <f>'Касс.пл.Внеб.(50300) (2)'!N25+'Касс.пл.Внеб.(50320)'!N25</f>
        <v>0</v>
      </c>
      <c r="O25" s="271">
        <f>'Касс.пл.Внеб.(50300) (2)'!O25+'Касс.пл.Внеб.(50320)'!O25</f>
        <v>0</v>
      </c>
      <c r="P25" s="271">
        <f>'Касс.пл.Внеб.(50300) (2)'!P25+'Касс.пл.Внеб.(50320)'!P25</f>
        <v>0</v>
      </c>
      <c r="Q25" s="271">
        <f>'Касс.пл.Внеб.(50300) (2)'!Q25+'Касс.пл.Внеб.(50320)'!Q25</f>
        <v>0</v>
      </c>
    </row>
    <row r="26" spans="2:17" x14ac:dyDescent="0.2">
      <c r="B26" s="12" t="s">
        <v>122</v>
      </c>
      <c r="C26" s="14"/>
      <c r="D26" s="14"/>
      <c r="E26" s="77">
        <f t="shared" si="2"/>
        <v>0</v>
      </c>
      <c r="F26" s="271">
        <f>'Касс.пл.Внеб.(50300) (2)'!F26+'Касс.пл.Внеб.(50320)'!F26</f>
        <v>0</v>
      </c>
      <c r="G26" s="271">
        <f>'Касс.пл.Внеб.(50300) (2)'!G26+'Касс.пл.Внеб.(50320)'!G26</f>
        <v>0</v>
      </c>
      <c r="H26" s="271">
        <f>'Касс.пл.Внеб.(50300) (2)'!H26+'Касс.пл.Внеб.(50320)'!H26</f>
        <v>0</v>
      </c>
      <c r="I26" s="271">
        <f>'Касс.пл.Внеб.(50300) (2)'!I26+'Касс.пл.Внеб.(50320)'!I26</f>
        <v>0</v>
      </c>
      <c r="J26" s="271">
        <f>'Касс.пл.Внеб.(50300) (2)'!J26+'Касс.пл.Внеб.(50320)'!J26</f>
        <v>0</v>
      </c>
      <c r="K26" s="271">
        <f>'Касс.пл.Внеб.(50300) (2)'!K26+'Касс.пл.Внеб.(50320)'!K26</f>
        <v>0</v>
      </c>
      <c r="L26" s="271">
        <f>'Касс.пл.Внеб.(50300) (2)'!L26+'Касс.пл.Внеб.(50320)'!L26</f>
        <v>0</v>
      </c>
      <c r="M26" s="271">
        <f>'Касс.пл.Внеб.(50300) (2)'!M26+'Касс.пл.Внеб.(50320)'!M26</f>
        <v>0</v>
      </c>
      <c r="N26" s="271">
        <f>'Касс.пл.Внеб.(50300) (2)'!N26+'Касс.пл.Внеб.(50320)'!N26</f>
        <v>0</v>
      </c>
      <c r="O26" s="271">
        <f>'Касс.пл.Внеб.(50300) (2)'!O26+'Касс.пл.Внеб.(50320)'!O26</f>
        <v>0</v>
      </c>
      <c r="P26" s="271">
        <f>'Касс.пл.Внеб.(50300) (2)'!P26+'Касс.пл.Внеб.(50320)'!P26</f>
        <v>0</v>
      </c>
      <c r="Q26" s="271">
        <f>'Касс.пл.Внеб.(50300) (2)'!Q26+'Касс.пл.Внеб.(50320)'!Q26</f>
        <v>0</v>
      </c>
    </row>
    <row r="27" spans="2:17" x14ac:dyDescent="0.2">
      <c r="B27" s="12" t="s">
        <v>235</v>
      </c>
      <c r="C27" s="14"/>
      <c r="D27" s="14"/>
      <c r="E27" s="77">
        <f t="shared" si="2"/>
        <v>0</v>
      </c>
      <c r="F27" s="271">
        <f>'Касс.пл.Внеб.(50300) (2)'!F27+'Касс.пл.Внеб.(50320)'!F27</f>
        <v>0</v>
      </c>
      <c r="G27" s="271">
        <f>'Касс.пл.Внеб.(50300) (2)'!G27+'Касс.пл.Внеб.(50320)'!G27</f>
        <v>0</v>
      </c>
      <c r="H27" s="271">
        <f>'Касс.пл.Внеб.(50300) (2)'!H27+'Касс.пл.Внеб.(50320)'!H27</f>
        <v>0</v>
      </c>
      <c r="I27" s="271">
        <f>'Касс.пл.Внеб.(50300) (2)'!I27+'Касс.пл.Внеб.(50320)'!I27</f>
        <v>0</v>
      </c>
      <c r="J27" s="271">
        <f>'Касс.пл.Внеб.(50300) (2)'!J27+'Касс.пл.Внеб.(50320)'!J27</f>
        <v>0</v>
      </c>
      <c r="K27" s="271">
        <f>'Касс.пл.Внеб.(50300) (2)'!K27+'Касс.пл.Внеб.(50320)'!K27</f>
        <v>0</v>
      </c>
      <c r="L27" s="271">
        <f>'Касс.пл.Внеб.(50300) (2)'!L27+'Касс.пл.Внеб.(50320)'!L27</f>
        <v>0</v>
      </c>
      <c r="M27" s="271">
        <f>'Касс.пл.Внеб.(50300) (2)'!M27+'Касс.пл.Внеб.(50320)'!M27</f>
        <v>0</v>
      </c>
      <c r="N27" s="271">
        <f>'Касс.пл.Внеб.(50300) (2)'!N27+'Касс.пл.Внеб.(50320)'!N27</f>
        <v>0</v>
      </c>
      <c r="O27" s="271">
        <f>'Касс.пл.Внеб.(50300) (2)'!O27+'Касс.пл.Внеб.(50320)'!O27</f>
        <v>0</v>
      </c>
      <c r="P27" s="271">
        <f>'Касс.пл.Внеб.(50300) (2)'!P27+'Касс.пл.Внеб.(50320)'!P27</f>
        <v>0</v>
      </c>
      <c r="Q27" s="271">
        <f>'Касс.пл.Внеб.(50300) (2)'!Q27+'Касс.пл.Внеб.(50320)'!Q27</f>
        <v>0</v>
      </c>
    </row>
    <row r="28" spans="2:17" ht="25.5" x14ac:dyDescent="0.2">
      <c r="B28" s="12" t="s">
        <v>234</v>
      </c>
      <c r="C28" s="14"/>
      <c r="D28" s="14"/>
      <c r="E28" s="77">
        <f t="shared" si="2"/>
        <v>0</v>
      </c>
      <c r="F28" s="271">
        <f>'Касс.пл.Внеб.(50300) (2)'!F28+'Касс.пл.Внеб.(50320)'!F28</f>
        <v>0</v>
      </c>
      <c r="G28" s="271">
        <f>'Касс.пл.Внеб.(50300) (2)'!G28+'Касс.пл.Внеб.(50320)'!G28</f>
        <v>0</v>
      </c>
      <c r="H28" s="271">
        <f>'Касс.пл.Внеб.(50300) (2)'!H28+'Касс.пл.Внеб.(50320)'!H28</f>
        <v>0</v>
      </c>
      <c r="I28" s="271">
        <f>'Касс.пл.Внеб.(50300) (2)'!I28+'Касс.пл.Внеб.(50320)'!I28</f>
        <v>0</v>
      </c>
      <c r="J28" s="271">
        <f>'Касс.пл.Внеб.(50300) (2)'!J28+'Касс.пл.Внеб.(50320)'!J28</f>
        <v>0</v>
      </c>
      <c r="K28" s="271">
        <f>'Касс.пл.Внеб.(50300) (2)'!K28+'Касс.пл.Внеб.(50320)'!K28</f>
        <v>0</v>
      </c>
      <c r="L28" s="271">
        <f>'Касс.пл.Внеб.(50300) (2)'!L28+'Касс.пл.Внеб.(50320)'!L28</f>
        <v>0</v>
      </c>
      <c r="M28" s="271">
        <f>'Касс.пл.Внеб.(50300) (2)'!M28+'Касс.пл.Внеб.(50320)'!M28</f>
        <v>0</v>
      </c>
      <c r="N28" s="271">
        <f>'Касс.пл.Внеб.(50300) (2)'!N28+'Касс.пл.Внеб.(50320)'!N28</f>
        <v>0</v>
      </c>
      <c r="O28" s="271">
        <f>'Касс.пл.Внеб.(50300) (2)'!O28+'Касс.пл.Внеб.(50320)'!O28</f>
        <v>0</v>
      </c>
      <c r="P28" s="271">
        <f>'Касс.пл.Внеб.(50300) (2)'!P28+'Касс.пл.Внеб.(50320)'!P28</f>
        <v>0</v>
      </c>
      <c r="Q28" s="271">
        <f>'Касс.пл.Внеб.(50300) (2)'!Q28+'Касс.пл.Внеб.(50320)'!Q28</f>
        <v>0</v>
      </c>
    </row>
    <row r="29" spans="2:17" ht="18" customHeight="1" x14ac:dyDescent="0.2">
      <c r="B29" s="12" t="s">
        <v>38</v>
      </c>
      <c r="C29" s="13"/>
      <c r="D29" s="13"/>
      <c r="E29" s="77">
        <f t="shared" si="2"/>
        <v>3860000</v>
      </c>
      <c r="F29" s="77">
        <f>F31+F35+F56+F59+F63+F72+F83</f>
        <v>293138</v>
      </c>
      <c r="G29" s="77">
        <f t="shared" ref="G29:Q29" si="3">G31+G35+G56+G59+G63+G72+G83</f>
        <v>293438</v>
      </c>
      <c r="H29" s="77">
        <f t="shared" si="3"/>
        <v>293544</v>
      </c>
      <c r="I29" s="77">
        <f t="shared" si="3"/>
        <v>313118</v>
      </c>
      <c r="J29" s="77">
        <f t="shared" si="3"/>
        <v>313318</v>
      </c>
      <c r="K29" s="77">
        <f t="shared" si="3"/>
        <v>313323</v>
      </c>
      <c r="L29" s="77">
        <f t="shared" si="3"/>
        <v>346480</v>
      </c>
      <c r="M29" s="77">
        <f t="shared" si="3"/>
        <v>346680</v>
      </c>
      <c r="N29" s="77">
        <f t="shared" si="3"/>
        <v>346686</v>
      </c>
      <c r="O29" s="77">
        <f t="shared" si="3"/>
        <v>333289</v>
      </c>
      <c r="P29" s="77">
        <f t="shared" si="3"/>
        <v>333489</v>
      </c>
      <c r="Q29" s="77">
        <f t="shared" si="3"/>
        <v>333497</v>
      </c>
    </row>
    <row r="30" spans="2:17" ht="12.75" customHeight="1" x14ac:dyDescent="0.2">
      <c r="B30" s="12" t="s">
        <v>33</v>
      </c>
      <c r="C30" s="13"/>
      <c r="D30" s="13"/>
      <c r="E30" s="77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</row>
    <row r="31" spans="2:17" ht="27.6" customHeight="1" x14ac:dyDescent="0.2">
      <c r="B31" s="16" t="s">
        <v>101</v>
      </c>
      <c r="C31" s="19">
        <v>210</v>
      </c>
      <c r="D31" s="182"/>
      <c r="E31" s="77">
        <f t="shared" ref="E31:E86" si="4">F31+G31+H31+I31+J31+K31+L31+M31+N31+O31+P31+Q31</f>
        <v>1917900</v>
      </c>
      <c r="F31" s="77">
        <f>F32+F33+F34</f>
        <v>142663</v>
      </c>
      <c r="G31" s="77">
        <f t="shared" ref="G31:N31" si="5">G32+G33+G34</f>
        <v>133263</v>
      </c>
      <c r="H31" s="77">
        <f t="shared" si="5"/>
        <v>133369</v>
      </c>
      <c r="I31" s="77">
        <f t="shared" si="5"/>
        <v>152943</v>
      </c>
      <c r="J31" s="77">
        <f t="shared" si="5"/>
        <v>153143</v>
      </c>
      <c r="K31" s="77">
        <f t="shared" si="5"/>
        <v>153148</v>
      </c>
      <c r="L31" s="77">
        <f t="shared" si="5"/>
        <v>156305</v>
      </c>
      <c r="M31" s="77">
        <f>M32+M33+M34</f>
        <v>186505</v>
      </c>
      <c r="N31" s="77">
        <f t="shared" si="5"/>
        <v>186511</v>
      </c>
      <c r="O31" s="77">
        <f>O32+O33+O34</f>
        <v>173114</v>
      </c>
      <c r="P31" s="77">
        <f>P32+P33+P34</f>
        <v>173314</v>
      </c>
      <c r="Q31" s="77">
        <f>Q32+Q33+Q34</f>
        <v>173622</v>
      </c>
    </row>
    <row r="32" spans="2:17" ht="21" customHeight="1" x14ac:dyDescent="0.2">
      <c r="B32" s="15" t="s">
        <v>39</v>
      </c>
      <c r="C32" s="8" t="s">
        <v>40</v>
      </c>
      <c r="D32" s="188" t="s">
        <v>209</v>
      </c>
      <c r="E32" s="77">
        <f t="shared" si="4"/>
        <v>1450000</v>
      </c>
      <c r="F32" s="271">
        <f>'Касс.пл.Внеб.(50300) (2)'!F32+'Касс.пл.Внеб.(50320)'!F32</f>
        <v>107652</v>
      </c>
      <c r="G32" s="271">
        <f>'Касс.пл.Внеб.(50300) (2)'!G32+'Касс.пл.Внеб.(50320)'!G32</f>
        <v>100432</v>
      </c>
      <c r="H32" s="271">
        <f>'Касс.пл.Внеб.(50300) (2)'!H32+'Касс.пл.Внеб.(50320)'!H32</f>
        <v>100514</v>
      </c>
      <c r="I32" s="271">
        <f>'Касс.пл.Внеб.(50300) (2)'!I32+'Касс.пл.Внеб.(50320)'!I32</f>
        <v>115547</v>
      </c>
      <c r="J32" s="271">
        <f>'Касс.пл.Внеб.(50300) (2)'!J32+'Касс.пл.Внеб.(50320)'!J32</f>
        <v>115701</v>
      </c>
      <c r="K32" s="271">
        <f>'Касс.пл.Внеб.(50300) (2)'!K32+'Касс.пл.Внеб.(50320)'!K32</f>
        <v>115705</v>
      </c>
      <c r="L32" s="271">
        <f>'Касс.пл.Внеб.(50300) (2)'!L32+'Касс.пл.Внеб.(50320)'!L32</f>
        <v>118129</v>
      </c>
      <c r="M32" s="271">
        <f>'Касс.пл.Внеб.(50300) (2)'!M32+'Касс.пл.Внеб.(50320)'!M32</f>
        <v>141325</v>
      </c>
      <c r="N32" s="271">
        <f>'Касс.пл.Внеб.(50300) (2)'!N32+'Касс.пл.Внеб.(50320)'!N32</f>
        <v>141329</v>
      </c>
      <c r="O32" s="271">
        <f>'Касс.пл.Внеб.(50300) (2)'!O32+'Касс.пл.Внеб.(50320)'!O32</f>
        <v>131040</v>
      </c>
      <c r="P32" s="271">
        <f>'Касс.пл.Внеб.(50300) (2)'!P32+'Касс.пл.Внеб.(50320)'!P32</f>
        <v>131193</v>
      </c>
      <c r="Q32" s="271">
        <f>'Касс.пл.Внеб.(50300) (2)'!Q32+'Касс.пл.Внеб.(50320)'!Q32</f>
        <v>131433</v>
      </c>
    </row>
    <row r="33" spans="2:17" ht="21" customHeight="1" x14ac:dyDescent="0.2">
      <c r="B33" s="15" t="s">
        <v>41</v>
      </c>
      <c r="C33" s="6">
        <v>212</v>
      </c>
      <c r="D33" s="184">
        <v>112</v>
      </c>
      <c r="E33" s="77">
        <f t="shared" si="4"/>
        <v>30000</v>
      </c>
      <c r="F33" s="271">
        <f>'Касс.пл.Внеб.(50300) (2)'!F33+'Касс.пл.Внеб.(50320)'!F33</f>
        <v>2500</v>
      </c>
      <c r="G33" s="271">
        <f>'Касс.пл.Внеб.(50300) (2)'!G33+'Касс.пл.Внеб.(50320)'!G33</f>
        <v>2500</v>
      </c>
      <c r="H33" s="271">
        <f>'Касс.пл.Внеб.(50300) (2)'!H33+'Касс.пл.Внеб.(50320)'!H33</f>
        <v>2500</v>
      </c>
      <c r="I33" s="271">
        <f>'Касс.пл.Внеб.(50300) (2)'!I33+'Касс.пл.Внеб.(50320)'!I33</f>
        <v>2500</v>
      </c>
      <c r="J33" s="271">
        <f>'Касс.пл.Внеб.(50300) (2)'!J33+'Касс.пл.Внеб.(50320)'!J33</f>
        <v>2500</v>
      </c>
      <c r="K33" s="271">
        <f>'Касс.пл.Внеб.(50300) (2)'!K33+'Касс.пл.Внеб.(50320)'!K33</f>
        <v>2500</v>
      </c>
      <c r="L33" s="271">
        <f>'Касс.пл.Внеб.(50300) (2)'!L33+'Касс.пл.Внеб.(50320)'!L33</f>
        <v>2500</v>
      </c>
      <c r="M33" s="271">
        <f>'Касс.пл.Внеб.(50300) (2)'!M33+'Касс.пл.Внеб.(50320)'!M33</f>
        <v>2500</v>
      </c>
      <c r="N33" s="271">
        <f>'Касс.пл.Внеб.(50300) (2)'!N33+'Касс.пл.Внеб.(50320)'!N33</f>
        <v>2500</v>
      </c>
      <c r="O33" s="271">
        <f>'Касс.пл.Внеб.(50300) (2)'!O33+'Касс.пл.Внеб.(50320)'!O33</f>
        <v>2500</v>
      </c>
      <c r="P33" s="271">
        <f>'Касс.пл.Внеб.(50300) (2)'!P33+'Касс.пл.Внеб.(50320)'!P33</f>
        <v>2500</v>
      </c>
      <c r="Q33" s="271">
        <f>'Касс.пл.Внеб.(50300) (2)'!Q33+'Касс.пл.Внеб.(50320)'!Q33</f>
        <v>2500</v>
      </c>
    </row>
    <row r="34" spans="2:17" ht="21" customHeight="1" x14ac:dyDescent="0.2">
      <c r="B34" s="15" t="s">
        <v>42</v>
      </c>
      <c r="C34" s="8" t="s">
        <v>43</v>
      </c>
      <c r="D34" s="188" t="s">
        <v>210</v>
      </c>
      <c r="E34" s="77">
        <f t="shared" si="4"/>
        <v>437900</v>
      </c>
      <c r="F34" s="271">
        <f>'Касс.пл.Внеб.(50300) (2)'!F34+'Касс.пл.Внеб.(50320)'!F34</f>
        <v>32511</v>
      </c>
      <c r="G34" s="271">
        <f>'Касс.пл.Внеб.(50300) (2)'!G34+'Касс.пл.Внеб.(50320)'!G34</f>
        <v>30331</v>
      </c>
      <c r="H34" s="271">
        <f>'Касс.пл.Внеб.(50300) (2)'!H34+'Касс.пл.Внеб.(50320)'!H34</f>
        <v>30355</v>
      </c>
      <c r="I34" s="271">
        <f>'Касс.пл.Внеб.(50300) (2)'!I34+'Касс.пл.Внеб.(50320)'!I34</f>
        <v>34896</v>
      </c>
      <c r="J34" s="271">
        <f>'Касс.пл.Внеб.(50300) (2)'!J34+'Касс.пл.Внеб.(50320)'!J34</f>
        <v>34942</v>
      </c>
      <c r="K34" s="271">
        <f>'Касс.пл.Внеб.(50300) (2)'!K34+'Касс.пл.Внеб.(50320)'!K34</f>
        <v>34943</v>
      </c>
      <c r="L34" s="271">
        <f>'Касс.пл.Внеб.(50300) (2)'!L34+'Касс.пл.Внеб.(50320)'!L34</f>
        <v>35676</v>
      </c>
      <c r="M34" s="271">
        <f>'Касс.пл.Внеб.(50300) (2)'!M34+'Касс.пл.Внеб.(50320)'!M34</f>
        <v>42680</v>
      </c>
      <c r="N34" s="271">
        <f>'Касс.пл.Внеб.(50300) (2)'!N34+'Касс.пл.Внеб.(50320)'!N34</f>
        <v>42682</v>
      </c>
      <c r="O34" s="271">
        <f>'Касс.пл.Внеб.(50300) (2)'!O34+'Касс.пл.Внеб.(50320)'!O34</f>
        <v>39574</v>
      </c>
      <c r="P34" s="271">
        <f>'Касс.пл.Внеб.(50300) (2)'!P34+'Касс.пл.Внеб.(50320)'!P34</f>
        <v>39621</v>
      </c>
      <c r="Q34" s="271">
        <f>'Касс.пл.Внеб.(50300) (2)'!Q34+'Касс.пл.Внеб.(50320)'!Q34</f>
        <v>39689</v>
      </c>
    </row>
    <row r="35" spans="2:17" ht="21" customHeight="1" x14ac:dyDescent="0.2">
      <c r="B35" s="16" t="s">
        <v>44</v>
      </c>
      <c r="C35" s="10" t="s">
        <v>45</v>
      </c>
      <c r="D35" s="185"/>
      <c r="E35" s="77">
        <f t="shared" si="4"/>
        <v>365000</v>
      </c>
      <c r="F35" s="77">
        <f>F37+F38+F42+F43+F47+F50</f>
        <v>18800</v>
      </c>
      <c r="G35" s="77">
        <f>G37+G38+G42+G43+G47+G50</f>
        <v>31500</v>
      </c>
      <c r="H35" s="77">
        <f>H37+H38+H42+H43+H47+H50</f>
        <v>31500</v>
      </c>
      <c r="I35" s="77">
        <f>I37+I38+I42+I43+I47+I50</f>
        <v>31500</v>
      </c>
      <c r="J35" s="77">
        <f>J37+J38+J42+J43+J47+J50</f>
        <v>31500</v>
      </c>
      <c r="K35" s="77">
        <f t="shared" ref="K35:N35" si="6">K37+K38+K42+K43+K47+K50</f>
        <v>31500</v>
      </c>
      <c r="L35" s="77">
        <f t="shared" si="6"/>
        <v>31500</v>
      </c>
      <c r="M35" s="77">
        <f t="shared" si="6"/>
        <v>31500</v>
      </c>
      <c r="N35" s="77">
        <f t="shared" si="6"/>
        <v>31500</v>
      </c>
      <c r="O35" s="77">
        <f>O37+O38+O42+O43+O47+O50</f>
        <v>31500</v>
      </c>
      <c r="P35" s="77">
        <f>P37+P38+P42+P43+P47+P50</f>
        <v>31500</v>
      </c>
      <c r="Q35" s="77">
        <f>Q37+Q38+Q42+Q43+Q47+Q50</f>
        <v>31200</v>
      </c>
    </row>
    <row r="36" spans="2:17" ht="9.75" customHeight="1" x14ac:dyDescent="0.2">
      <c r="B36" s="15" t="s">
        <v>32</v>
      </c>
      <c r="C36" s="7"/>
      <c r="D36" s="186"/>
      <c r="E36" s="77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</row>
    <row r="37" spans="2:17" ht="21" customHeight="1" x14ac:dyDescent="0.2">
      <c r="B37" s="15" t="s">
        <v>46</v>
      </c>
      <c r="C37" s="8" t="s">
        <v>47</v>
      </c>
      <c r="D37" s="188" t="s">
        <v>205</v>
      </c>
      <c r="E37" s="77">
        <f t="shared" si="4"/>
        <v>0</v>
      </c>
      <c r="F37" s="271">
        <f>'Касс.пл.Внеб.(50300) (2)'!F37+'Касс.пл.Внеб.(50320)'!F37</f>
        <v>0</v>
      </c>
      <c r="G37" s="271">
        <f>'Касс.пл.Внеб.(50300) (2)'!G37+'Касс.пл.Внеб.(50320)'!G37</f>
        <v>0</v>
      </c>
      <c r="H37" s="271">
        <f>'Касс.пл.Внеб.(50300) (2)'!H37+'Касс.пл.Внеб.(50320)'!H37</f>
        <v>0</v>
      </c>
      <c r="I37" s="271">
        <f>'Касс.пл.Внеб.(50300) (2)'!I37+'Касс.пл.Внеб.(50320)'!I37</f>
        <v>0</v>
      </c>
      <c r="J37" s="271">
        <f>'Касс.пл.Внеб.(50300) (2)'!J37+'Касс.пл.Внеб.(50320)'!J37</f>
        <v>0</v>
      </c>
      <c r="K37" s="271">
        <f>'Касс.пл.Внеб.(50300) (2)'!K37+'Касс.пл.Внеб.(50320)'!K37</f>
        <v>0</v>
      </c>
      <c r="L37" s="271">
        <f>'Касс.пл.Внеб.(50300) (2)'!L37+'Касс.пл.Внеб.(50320)'!L37</f>
        <v>0</v>
      </c>
      <c r="M37" s="271">
        <f>'Касс.пл.Внеб.(50300) (2)'!M37+'Касс.пл.Внеб.(50320)'!M37</f>
        <v>0</v>
      </c>
      <c r="N37" s="271">
        <f>'Касс.пл.Внеб.(50300) (2)'!N37+'Касс.пл.Внеб.(50320)'!N37</f>
        <v>0</v>
      </c>
      <c r="O37" s="271">
        <f>'Касс.пл.Внеб.(50300) (2)'!O37+'Касс.пл.Внеб.(50320)'!O37</f>
        <v>0</v>
      </c>
      <c r="P37" s="271">
        <f>'Касс.пл.Внеб.(50300) (2)'!P37+'Касс.пл.Внеб.(50320)'!P37</f>
        <v>0</v>
      </c>
      <c r="Q37" s="271">
        <f>'Касс.пл.Внеб.(50300) (2)'!Q37+'Касс.пл.Внеб.(50320)'!Q37</f>
        <v>0</v>
      </c>
    </row>
    <row r="38" spans="2:17" ht="21" customHeight="1" x14ac:dyDescent="0.2">
      <c r="B38" s="15" t="s">
        <v>48</v>
      </c>
      <c r="C38" s="8" t="s">
        <v>49</v>
      </c>
      <c r="D38" s="183"/>
      <c r="E38" s="77">
        <f t="shared" si="4"/>
        <v>0</v>
      </c>
      <c r="F38" s="273">
        <f>F40+F41</f>
        <v>0</v>
      </c>
      <c r="G38" s="273">
        <f t="shared" ref="G38:Q38" si="7">G40+G41</f>
        <v>0</v>
      </c>
      <c r="H38" s="273">
        <f t="shared" si="7"/>
        <v>0</v>
      </c>
      <c r="I38" s="273">
        <f t="shared" si="7"/>
        <v>0</v>
      </c>
      <c r="J38" s="273">
        <f t="shared" si="7"/>
        <v>0</v>
      </c>
      <c r="K38" s="273">
        <f t="shared" si="7"/>
        <v>0</v>
      </c>
      <c r="L38" s="273">
        <f t="shared" si="7"/>
        <v>0</v>
      </c>
      <c r="M38" s="273">
        <f t="shared" si="7"/>
        <v>0</v>
      </c>
      <c r="N38" s="273">
        <f t="shared" si="7"/>
        <v>0</v>
      </c>
      <c r="O38" s="273">
        <f t="shared" si="7"/>
        <v>0</v>
      </c>
      <c r="P38" s="273">
        <f t="shared" si="7"/>
        <v>0</v>
      </c>
      <c r="Q38" s="273">
        <f t="shared" si="7"/>
        <v>0</v>
      </c>
    </row>
    <row r="39" spans="2:17" ht="21" customHeight="1" x14ac:dyDescent="0.2">
      <c r="B39" s="15" t="s">
        <v>33</v>
      </c>
      <c r="C39" s="8"/>
      <c r="D39" s="183"/>
      <c r="E39" s="77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</row>
    <row r="40" spans="2:17" ht="21" customHeight="1" x14ac:dyDescent="0.2">
      <c r="B40" s="15" t="s">
        <v>48</v>
      </c>
      <c r="C40" s="94" t="s">
        <v>49</v>
      </c>
      <c r="D40" s="188" t="s">
        <v>205</v>
      </c>
      <c r="E40" s="77">
        <f t="shared" si="4"/>
        <v>0</v>
      </c>
      <c r="F40" s="271">
        <f>'Касс.пл.Внеб.(50300) (2)'!F40+'Касс.пл.Внеб.(50320)'!F40</f>
        <v>0</v>
      </c>
      <c r="G40" s="271">
        <f>'Касс.пл.Внеб.(50300) (2)'!G40+'Касс.пл.Внеб.(50320)'!G40</f>
        <v>0</v>
      </c>
      <c r="H40" s="271">
        <f>'Касс.пл.Внеб.(50300) (2)'!H40+'Касс.пл.Внеб.(50320)'!H40</f>
        <v>0</v>
      </c>
      <c r="I40" s="271">
        <f>'Касс.пл.Внеб.(50300) (2)'!I40+'Касс.пл.Внеб.(50320)'!I40</f>
        <v>0</v>
      </c>
      <c r="J40" s="271">
        <f>'Касс.пл.Внеб.(50300) (2)'!J40+'Касс.пл.Внеб.(50320)'!J40</f>
        <v>0</v>
      </c>
      <c r="K40" s="271">
        <f>'Касс.пл.Внеб.(50300) (2)'!K40+'Касс.пл.Внеб.(50320)'!K40</f>
        <v>0</v>
      </c>
      <c r="L40" s="271">
        <f>'Касс.пл.Внеб.(50300) (2)'!L40+'Касс.пл.Внеб.(50320)'!L40</f>
        <v>0</v>
      </c>
      <c r="M40" s="271">
        <f>'Касс.пл.Внеб.(50300) (2)'!M40+'Касс.пл.Внеб.(50320)'!M40</f>
        <v>0</v>
      </c>
      <c r="N40" s="271">
        <f>'Касс.пл.Внеб.(50300) (2)'!N40+'Касс.пл.Внеб.(50320)'!N40</f>
        <v>0</v>
      </c>
      <c r="O40" s="271">
        <f>'Касс.пл.Внеб.(50300) (2)'!O40+'Касс.пл.Внеб.(50320)'!O40</f>
        <v>0</v>
      </c>
      <c r="P40" s="271">
        <f>'Касс.пл.Внеб.(50300) (2)'!P40+'Касс.пл.Внеб.(50320)'!P40</f>
        <v>0</v>
      </c>
      <c r="Q40" s="271">
        <f>'Касс.пл.Внеб.(50300) (2)'!Q40+'Касс.пл.Внеб.(50320)'!Q40</f>
        <v>0</v>
      </c>
    </row>
    <row r="41" spans="2:17" ht="21" customHeight="1" x14ac:dyDescent="0.2">
      <c r="B41" s="15" t="s">
        <v>48</v>
      </c>
      <c r="C41" s="94" t="s">
        <v>49</v>
      </c>
      <c r="D41" s="188" t="s">
        <v>206</v>
      </c>
      <c r="E41" s="77">
        <f t="shared" si="4"/>
        <v>0</v>
      </c>
      <c r="F41" s="271">
        <f>'Касс.пл.Внеб.(50300) (2)'!F41+'Касс.пл.Внеб.(50320)'!F41</f>
        <v>0</v>
      </c>
      <c r="G41" s="271">
        <f>'Касс.пл.Внеб.(50300) (2)'!G41+'Касс.пл.Внеб.(50320)'!G41</f>
        <v>0</v>
      </c>
      <c r="H41" s="271">
        <f>'Касс.пл.Внеб.(50300) (2)'!H41+'Касс.пл.Внеб.(50320)'!H41</f>
        <v>0</v>
      </c>
      <c r="I41" s="271">
        <f>'Касс.пл.Внеб.(50300) (2)'!I41+'Касс.пл.Внеб.(50320)'!I41</f>
        <v>0</v>
      </c>
      <c r="J41" s="271">
        <f>'Касс.пл.Внеб.(50300) (2)'!J41+'Касс.пл.Внеб.(50320)'!J41</f>
        <v>0</v>
      </c>
      <c r="K41" s="271">
        <f>'Касс.пл.Внеб.(50300) (2)'!K41+'Касс.пл.Внеб.(50320)'!K41</f>
        <v>0</v>
      </c>
      <c r="L41" s="271">
        <f>'Касс.пл.Внеб.(50300) (2)'!L41+'Касс.пл.Внеб.(50320)'!L41</f>
        <v>0</v>
      </c>
      <c r="M41" s="271">
        <f>'Касс.пл.Внеб.(50300) (2)'!M41+'Касс.пл.Внеб.(50320)'!M41</f>
        <v>0</v>
      </c>
      <c r="N41" s="271">
        <f>'Касс.пл.Внеб.(50300) (2)'!N41+'Касс.пл.Внеб.(50320)'!N41</f>
        <v>0</v>
      </c>
      <c r="O41" s="271">
        <f>'Касс.пл.Внеб.(50300) (2)'!O41+'Касс.пл.Внеб.(50320)'!O41</f>
        <v>0</v>
      </c>
      <c r="P41" s="271">
        <f>'Касс.пл.Внеб.(50300) (2)'!P41+'Касс.пл.Внеб.(50320)'!P41</f>
        <v>0</v>
      </c>
      <c r="Q41" s="271">
        <f>'Касс.пл.Внеб.(50300) (2)'!Q41+'Касс.пл.Внеб.(50320)'!Q41</f>
        <v>0</v>
      </c>
    </row>
    <row r="42" spans="2:17" ht="21" customHeight="1" x14ac:dyDescent="0.2">
      <c r="B42" s="15" t="s">
        <v>50</v>
      </c>
      <c r="C42" s="8" t="s">
        <v>51</v>
      </c>
      <c r="D42" s="188" t="s">
        <v>205</v>
      </c>
      <c r="E42" s="77">
        <f t="shared" si="4"/>
        <v>140000</v>
      </c>
      <c r="F42" s="271">
        <f>'Касс.пл.Внеб.(50300) (2)'!F42+'Касс.пл.Внеб.(50320)'!F42</f>
        <v>0</v>
      </c>
      <c r="G42" s="271">
        <f>'Касс.пл.Внеб.(50300) (2)'!G42+'Касс.пл.Внеб.(50320)'!G42</f>
        <v>12700</v>
      </c>
      <c r="H42" s="271">
        <f>'Касс.пл.Внеб.(50300) (2)'!H42+'Касс.пл.Внеб.(50320)'!H42</f>
        <v>12700</v>
      </c>
      <c r="I42" s="271">
        <f>'Касс.пл.Внеб.(50300) (2)'!I42+'Касс.пл.Внеб.(50320)'!I42</f>
        <v>12700</v>
      </c>
      <c r="J42" s="271">
        <f>'Касс.пл.Внеб.(50300) (2)'!J42+'Касс.пл.Внеб.(50320)'!J42</f>
        <v>12700</v>
      </c>
      <c r="K42" s="271">
        <f>'Касс.пл.Внеб.(50300) (2)'!K42+'Касс.пл.Внеб.(50320)'!K42</f>
        <v>12700</v>
      </c>
      <c r="L42" s="271">
        <f>'Касс.пл.Внеб.(50300) (2)'!L42+'Касс.пл.Внеб.(50320)'!L42</f>
        <v>12700</v>
      </c>
      <c r="M42" s="271">
        <f>'Касс.пл.Внеб.(50300) (2)'!M42+'Касс.пл.Внеб.(50320)'!M42</f>
        <v>12700</v>
      </c>
      <c r="N42" s="271">
        <f>'Касс.пл.Внеб.(50300) (2)'!N42+'Касс.пл.Внеб.(50320)'!N42</f>
        <v>12700</v>
      </c>
      <c r="O42" s="271">
        <f>'Касс.пл.Внеб.(50300) (2)'!O42+'Касс.пл.Внеб.(50320)'!O42</f>
        <v>12700</v>
      </c>
      <c r="P42" s="271">
        <f>'Касс.пл.Внеб.(50300) (2)'!P42+'Касс.пл.Внеб.(50320)'!P42</f>
        <v>12700</v>
      </c>
      <c r="Q42" s="271">
        <f>'Касс.пл.Внеб.(50300) (2)'!Q42+'Касс.пл.Внеб.(50320)'!Q42</f>
        <v>13000</v>
      </c>
    </row>
    <row r="43" spans="2:17" ht="21" customHeight="1" x14ac:dyDescent="0.2">
      <c r="B43" s="15" t="s">
        <v>52</v>
      </c>
      <c r="C43" s="8" t="s">
        <v>53</v>
      </c>
      <c r="D43" s="188" t="s">
        <v>205</v>
      </c>
      <c r="E43" s="77">
        <f t="shared" si="4"/>
        <v>0</v>
      </c>
      <c r="F43" s="271">
        <f>'Касс.пл.Внеб.(50300) (2)'!F43+'Касс.пл.Внеб.(50320)'!F43</f>
        <v>0</v>
      </c>
      <c r="G43" s="271">
        <f>'Касс.пл.Внеб.(50300) (2)'!G43+'Касс.пл.Внеб.(50320)'!G43</f>
        <v>0</v>
      </c>
      <c r="H43" s="271">
        <f>'Касс.пл.Внеб.(50300) (2)'!H43+'Касс.пл.Внеб.(50320)'!H43</f>
        <v>0</v>
      </c>
      <c r="I43" s="271">
        <f>'Касс.пл.Внеб.(50300) (2)'!I43+'Касс.пл.Внеб.(50320)'!I43</f>
        <v>0</v>
      </c>
      <c r="J43" s="271">
        <f>'Касс.пл.Внеб.(50300) (2)'!J43+'Касс.пл.Внеб.(50320)'!J43</f>
        <v>0</v>
      </c>
      <c r="K43" s="271">
        <f>'Касс.пл.Внеб.(50300) (2)'!K43+'Касс.пл.Внеб.(50320)'!K43</f>
        <v>0</v>
      </c>
      <c r="L43" s="271">
        <f>'Касс.пл.Внеб.(50300) (2)'!L43+'Касс.пл.Внеб.(50320)'!L43</f>
        <v>0</v>
      </c>
      <c r="M43" s="271">
        <f>'Касс.пл.Внеб.(50300) (2)'!M43+'Касс.пл.Внеб.(50320)'!M43</f>
        <v>0</v>
      </c>
      <c r="N43" s="271">
        <f>'Касс.пл.Внеб.(50300) (2)'!N43+'Касс.пл.Внеб.(50320)'!N43</f>
        <v>0</v>
      </c>
      <c r="O43" s="271">
        <f>'Касс.пл.Внеб.(50300) (2)'!O43+'Касс.пл.Внеб.(50320)'!O43</f>
        <v>0</v>
      </c>
      <c r="P43" s="271">
        <f>'Касс.пл.Внеб.(50300) (2)'!P43+'Касс.пл.Внеб.(50320)'!P43</f>
        <v>0</v>
      </c>
      <c r="Q43" s="271">
        <f>'Касс.пл.Внеб.(50300) (2)'!Q43+'Касс.пл.Внеб.(50320)'!Q43</f>
        <v>0</v>
      </c>
    </row>
    <row r="44" spans="2:17" ht="21" customHeight="1" x14ac:dyDescent="0.2">
      <c r="B44" s="15" t="s">
        <v>54</v>
      </c>
      <c r="C44" s="94" t="s">
        <v>207</v>
      </c>
      <c r="D44" s="183"/>
      <c r="E44" s="77">
        <f t="shared" si="4"/>
        <v>115000</v>
      </c>
      <c r="F44" s="273">
        <f>F46+F47</f>
        <v>9600</v>
      </c>
      <c r="G44" s="273">
        <f t="shared" ref="G44:Q44" si="8">G46+G47</f>
        <v>9600</v>
      </c>
      <c r="H44" s="273">
        <f t="shared" si="8"/>
        <v>9600</v>
      </c>
      <c r="I44" s="273">
        <f t="shared" si="8"/>
        <v>9600</v>
      </c>
      <c r="J44" s="273">
        <f t="shared" si="8"/>
        <v>9600</v>
      </c>
      <c r="K44" s="273">
        <f t="shared" si="8"/>
        <v>9600</v>
      </c>
      <c r="L44" s="273">
        <f t="shared" si="8"/>
        <v>9600</v>
      </c>
      <c r="M44" s="273">
        <f t="shared" si="8"/>
        <v>9600</v>
      </c>
      <c r="N44" s="273">
        <f t="shared" si="8"/>
        <v>9600</v>
      </c>
      <c r="O44" s="273">
        <f t="shared" si="8"/>
        <v>9600</v>
      </c>
      <c r="P44" s="273">
        <f t="shared" si="8"/>
        <v>9600</v>
      </c>
      <c r="Q44" s="273">
        <f t="shared" si="8"/>
        <v>9400</v>
      </c>
    </row>
    <row r="45" spans="2:17" ht="21" customHeight="1" x14ac:dyDescent="0.2">
      <c r="B45" s="15" t="s">
        <v>33</v>
      </c>
      <c r="C45" s="8"/>
      <c r="D45" s="183"/>
      <c r="E45" s="77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</row>
    <row r="46" spans="2:17" ht="21" customHeight="1" x14ac:dyDescent="0.2">
      <c r="B46" s="15" t="s">
        <v>54</v>
      </c>
      <c r="C46" s="94" t="s">
        <v>207</v>
      </c>
      <c r="D46" s="188" t="s">
        <v>208</v>
      </c>
      <c r="E46" s="77">
        <f t="shared" si="4"/>
        <v>0</v>
      </c>
      <c r="F46" s="271">
        <f>'Касс.пл.Внеб.(50300) (2)'!F46+'Касс.пл.Внеб.(50320)'!F46</f>
        <v>0</v>
      </c>
      <c r="G46" s="271">
        <f>'Касс.пл.Внеб.(50300) (2)'!G46+'Касс.пл.Внеб.(50320)'!G46</f>
        <v>0</v>
      </c>
      <c r="H46" s="271">
        <f>'Касс.пл.Внеб.(50300) (2)'!H46+'Касс.пл.Внеб.(50320)'!H46</f>
        <v>0</v>
      </c>
      <c r="I46" s="271">
        <f>'Касс.пл.Внеб.(50300) (2)'!I46+'Касс.пл.Внеб.(50320)'!I46</f>
        <v>0</v>
      </c>
      <c r="J46" s="271">
        <f>'Касс.пл.Внеб.(50300) (2)'!J46+'Касс.пл.Внеб.(50320)'!J46</f>
        <v>0</v>
      </c>
      <c r="K46" s="271">
        <f>'Касс.пл.Внеб.(50300) (2)'!K46+'Касс.пл.Внеб.(50320)'!K46</f>
        <v>0</v>
      </c>
      <c r="L46" s="271">
        <f>'Касс.пл.Внеб.(50300) (2)'!L46+'Касс.пл.Внеб.(50320)'!L46</f>
        <v>0</v>
      </c>
      <c r="M46" s="271">
        <f>'Касс.пл.Внеб.(50300) (2)'!M46+'Касс.пл.Внеб.(50320)'!M46</f>
        <v>0</v>
      </c>
      <c r="N46" s="271">
        <f>'Касс.пл.Внеб.(50300) (2)'!N46+'Касс.пл.Внеб.(50320)'!N46</f>
        <v>0</v>
      </c>
      <c r="O46" s="271">
        <f>'Касс.пл.Внеб.(50300) (2)'!O46+'Касс.пл.Внеб.(50320)'!O46</f>
        <v>0</v>
      </c>
      <c r="P46" s="271">
        <f>'Касс.пл.Внеб.(50300) (2)'!P46+'Касс.пл.Внеб.(50320)'!P46</f>
        <v>0</v>
      </c>
      <c r="Q46" s="271">
        <f>'Касс.пл.Внеб.(50300) (2)'!Q46+'Касс.пл.Внеб.(50320)'!Q46</f>
        <v>0</v>
      </c>
    </row>
    <row r="47" spans="2:17" ht="21" customHeight="1" x14ac:dyDescent="0.2">
      <c r="B47" s="15" t="s">
        <v>54</v>
      </c>
      <c r="C47" s="6">
        <v>225</v>
      </c>
      <c r="D47" s="184">
        <v>244</v>
      </c>
      <c r="E47" s="77">
        <f t="shared" si="4"/>
        <v>115000</v>
      </c>
      <c r="F47" s="271">
        <f>'Касс.пл.Внеб.(50300) (2)'!F47+'Касс.пл.Внеб.(50320)'!F47</f>
        <v>9600</v>
      </c>
      <c r="G47" s="271">
        <f>'Касс.пл.Внеб.(50300) (2)'!G47+'Касс.пл.Внеб.(50320)'!G47</f>
        <v>9600</v>
      </c>
      <c r="H47" s="271">
        <f>'Касс.пл.Внеб.(50300) (2)'!H47+'Касс.пл.Внеб.(50320)'!H47</f>
        <v>9600</v>
      </c>
      <c r="I47" s="271">
        <f>'Касс.пл.Внеб.(50300) (2)'!I47+'Касс.пл.Внеб.(50320)'!I47</f>
        <v>9600</v>
      </c>
      <c r="J47" s="271">
        <f>'Касс.пл.Внеб.(50300) (2)'!J47+'Касс.пл.Внеб.(50320)'!J47</f>
        <v>9600</v>
      </c>
      <c r="K47" s="271">
        <f>'Касс.пл.Внеб.(50300) (2)'!K47+'Касс.пл.Внеб.(50320)'!K47</f>
        <v>9600</v>
      </c>
      <c r="L47" s="271">
        <f>'Касс.пл.Внеб.(50300) (2)'!L47+'Касс.пл.Внеб.(50320)'!L47</f>
        <v>9600</v>
      </c>
      <c r="M47" s="271">
        <f>'Касс.пл.Внеб.(50300) (2)'!M47+'Касс.пл.Внеб.(50320)'!M47</f>
        <v>9600</v>
      </c>
      <c r="N47" s="271">
        <f>'Касс.пл.Внеб.(50300) (2)'!N47+'Касс.пл.Внеб.(50320)'!N47</f>
        <v>9600</v>
      </c>
      <c r="O47" s="271">
        <f>'Касс.пл.Внеб.(50300) (2)'!O47+'Касс.пл.Внеб.(50320)'!O47</f>
        <v>9600</v>
      </c>
      <c r="P47" s="271">
        <f>'Касс.пл.Внеб.(50300) (2)'!P47+'Касс.пл.Внеб.(50320)'!P47</f>
        <v>9600</v>
      </c>
      <c r="Q47" s="271">
        <f>'Касс.пл.Внеб.(50300) (2)'!Q47+'Касс.пл.Внеб.(50320)'!Q47</f>
        <v>9400</v>
      </c>
    </row>
    <row r="48" spans="2:17" ht="14.25" customHeight="1" x14ac:dyDescent="0.2">
      <c r="B48" s="15" t="s">
        <v>32</v>
      </c>
      <c r="C48" s="6"/>
      <c r="D48" s="184"/>
      <c r="E48" s="77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</row>
    <row r="49" spans="2:17" ht="21" customHeight="1" x14ac:dyDescent="0.2">
      <c r="B49" s="15" t="s">
        <v>152</v>
      </c>
      <c r="C49" s="6"/>
      <c r="D49" s="184"/>
      <c r="E49" s="77">
        <f>F49+G49+H49+I49+J49+K49+L49+M49+N49+O49+P49+Q49</f>
        <v>0</v>
      </c>
      <c r="F49" s="271">
        <f>'Касс.пл.Внеб.(50300) (2)'!F49+'Касс.пл.Внеб.(50320)'!F49</f>
        <v>0</v>
      </c>
      <c r="G49" s="271">
        <f>'Касс.пл.Внеб.(50300) (2)'!G49+'Касс.пл.Внеб.(50320)'!G49</f>
        <v>0</v>
      </c>
      <c r="H49" s="271">
        <f>'Касс.пл.Внеб.(50300) (2)'!H49+'Касс.пл.Внеб.(50320)'!H49</f>
        <v>0</v>
      </c>
      <c r="I49" s="271">
        <f>'Касс.пл.Внеб.(50300) (2)'!I49+'Касс.пл.Внеб.(50320)'!I49</f>
        <v>0</v>
      </c>
      <c r="J49" s="271">
        <f>'Касс.пл.Внеб.(50300) (2)'!J49+'Касс.пл.Внеб.(50320)'!J49</f>
        <v>0</v>
      </c>
      <c r="K49" s="271">
        <f>'Касс.пл.Внеб.(50300) (2)'!K49+'Касс.пл.Внеб.(50320)'!K49</f>
        <v>0</v>
      </c>
      <c r="L49" s="271">
        <f>'Касс.пл.Внеб.(50300) (2)'!L49+'Касс.пл.Внеб.(50320)'!L49</f>
        <v>0</v>
      </c>
      <c r="M49" s="271">
        <f>'Касс.пл.Внеб.(50300) (2)'!M49+'Касс.пл.Внеб.(50320)'!M49</f>
        <v>0</v>
      </c>
      <c r="N49" s="271">
        <f>'Касс.пл.Внеб.(50300) (2)'!N49+'Касс.пл.Внеб.(50320)'!N49</f>
        <v>0</v>
      </c>
      <c r="O49" s="271">
        <f>'Касс.пл.Внеб.(50300) (2)'!O49+'Касс.пл.Внеб.(50320)'!O49</f>
        <v>0</v>
      </c>
      <c r="P49" s="271">
        <f>'Касс.пл.Внеб.(50300) (2)'!P49+'Касс.пл.Внеб.(50320)'!P49</f>
        <v>0</v>
      </c>
      <c r="Q49" s="271">
        <f>'Касс.пл.Внеб.(50300) (2)'!Q49+'Касс.пл.Внеб.(50320)'!Q49</f>
        <v>0</v>
      </c>
    </row>
    <row r="50" spans="2:17" ht="21" customHeight="1" x14ac:dyDescent="0.2">
      <c r="B50" s="15" t="s">
        <v>106</v>
      </c>
      <c r="C50" s="6">
        <v>226</v>
      </c>
      <c r="D50" s="184"/>
      <c r="E50" s="77">
        <f t="shared" si="4"/>
        <v>110000</v>
      </c>
      <c r="F50" s="273">
        <f>F52+F55</f>
        <v>9200</v>
      </c>
      <c r="G50" s="273">
        <f t="shared" ref="G50:Q50" si="9">G52+G55</f>
        <v>9200</v>
      </c>
      <c r="H50" s="273">
        <f>H52+H55</f>
        <v>9200</v>
      </c>
      <c r="I50" s="273">
        <f t="shared" si="9"/>
        <v>9200</v>
      </c>
      <c r="J50" s="273">
        <f t="shared" si="9"/>
        <v>9200</v>
      </c>
      <c r="K50" s="273">
        <f t="shared" si="9"/>
        <v>9200</v>
      </c>
      <c r="L50" s="273">
        <f t="shared" si="9"/>
        <v>9200</v>
      </c>
      <c r="M50" s="273">
        <f t="shared" si="9"/>
        <v>9200</v>
      </c>
      <c r="N50" s="273">
        <f t="shared" si="9"/>
        <v>9200</v>
      </c>
      <c r="O50" s="273">
        <f t="shared" si="9"/>
        <v>9200</v>
      </c>
      <c r="P50" s="273">
        <f t="shared" si="9"/>
        <v>9200</v>
      </c>
      <c r="Q50" s="273">
        <f t="shared" si="9"/>
        <v>8800</v>
      </c>
    </row>
    <row r="51" spans="2:17" ht="21" customHeight="1" x14ac:dyDescent="0.2">
      <c r="B51" s="15" t="s">
        <v>33</v>
      </c>
      <c r="C51" s="6"/>
      <c r="D51" s="184"/>
      <c r="E51" s="77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</row>
    <row r="52" spans="2:17" ht="21" customHeight="1" x14ac:dyDescent="0.2">
      <c r="B52" s="15" t="s">
        <v>106</v>
      </c>
      <c r="C52" s="6">
        <v>226</v>
      </c>
      <c r="D52" s="184">
        <v>243</v>
      </c>
      <c r="E52" s="77">
        <f t="shared" si="4"/>
        <v>0</v>
      </c>
      <c r="F52" s="271">
        <f>'Касс.пл.Внеб.(50300) (2)'!F52+'Касс.пл.Внеб.(50320)'!F52</f>
        <v>0</v>
      </c>
      <c r="G52" s="271">
        <f>'Касс.пл.Внеб.(50300) (2)'!G52+'Касс.пл.Внеб.(50320)'!G52</f>
        <v>0</v>
      </c>
      <c r="H52" s="271">
        <f>'Касс.пл.Внеб.(50300) (2)'!H52+'Касс.пл.Внеб.(50320)'!H52</f>
        <v>0</v>
      </c>
      <c r="I52" s="271">
        <f>'Касс.пл.Внеб.(50300) (2)'!I52+'Касс.пл.Внеб.(50320)'!I52</f>
        <v>0</v>
      </c>
      <c r="J52" s="271">
        <f>'Касс.пл.Внеб.(50300) (2)'!J52+'Касс.пл.Внеб.(50320)'!J52</f>
        <v>0</v>
      </c>
      <c r="K52" s="271">
        <f>'Касс.пл.Внеб.(50300) (2)'!K52+'Касс.пл.Внеб.(50320)'!K52</f>
        <v>0</v>
      </c>
      <c r="L52" s="271">
        <f>'Касс.пл.Внеб.(50300) (2)'!L52+'Касс.пл.Внеб.(50320)'!L52</f>
        <v>0</v>
      </c>
      <c r="M52" s="271">
        <f>'Касс.пл.Внеб.(50300) (2)'!M52+'Касс.пл.Внеб.(50320)'!M52</f>
        <v>0</v>
      </c>
      <c r="N52" s="271">
        <f>'Касс.пл.Внеб.(50300) (2)'!N52+'Касс.пл.Внеб.(50320)'!N52</f>
        <v>0</v>
      </c>
      <c r="O52" s="271">
        <f>'Касс.пл.Внеб.(50300) (2)'!O52+'Касс.пл.Внеб.(50320)'!O52</f>
        <v>0</v>
      </c>
      <c r="P52" s="271">
        <f>'Касс.пл.Внеб.(50300) (2)'!P52+'Касс.пл.Внеб.(50320)'!P52</f>
        <v>0</v>
      </c>
      <c r="Q52" s="271">
        <f>'Касс.пл.Внеб.(50300) (2)'!Q52+'Касс.пл.Внеб.(50320)'!Q52</f>
        <v>0</v>
      </c>
    </row>
    <row r="53" spans="2:17" ht="16.5" customHeight="1" x14ac:dyDescent="0.2">
      <c r="B53" s="15" t="s">
        <v>32</v>
      </c>
      <c r="C53" s="6"/>
      <c r="D53" s="184"/>
      <c r="E53" s="77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</row>
    <row r="54" spans="2:17" ht="21" customHeight="1" x14ac:dyDescent="0.2">
      <c r="B54" s="15" t="s">
        <v>153</v>
      </c>
      <c r="C54" s="6"/>
      <c r="D54" s="184"/>
      <c r="E54" s="77">
        <f t="shared" si="4"/>
        <v>0</v>
      </c>
      <c r="F54" s="271">
        <f>'Касс.пл.Внеб.(50300) (2)'!F54+'Касс.пл.Внеб.(50320)'!F54</f>
        <v>0</v>
      </c>
      <c r="G54" s="271">
        <f>'Касс.пл.Внеб.(50300) (2)'!G54+'Касс.пл.Внеб.(50320)'!G54</f>
        <v>0</v>
      </c>
      <c r="H54" s="271">
        <f>'Касс.пл.Внеб.(50300) (2)'!H54+'Касс.пл.Внеб.(50320)'!H54</f>
        <v>0</v>
      </c>
      <c r="I54" s="271">
        <f>'Касс.пл.Внеб.(50300) (2)'!I54+'Касс.пл.Внеб.(50320)'!I54</f>
        <v>0</v>
      </c>
      <c r="J54" s="271">
        <f>'Касс.пл.Внеб.(50300) (2)'!J54+'Касс.пл.Внеб.(50320)'!J54</f>
        <v>0</v>
      </c>
      <c r="K54" s="271">
        <f>'Касс.пл.Внеб.(50300) (2)'!K54+'Касс.пл.Внеб.(50320)'!K54</f>
        <v>0</v>
      </c>
      <c r="L54" s="271">
        <f>'Касс.пл.Внеб.(50300) (2)'!L54+'Касс.пл.Внеб.(50320)'!L54</f>
        <v>0</v>
      </c>
      <c r="M54" s="271">
        <f>'Касс.пл.Внеб.(50300) (2)'!M54+'Касс.пл.Внеб.(50320)'!M54</f>
        <v>0</v>
      </c>
      <c r="N54" s="271">
        <f>'Касс.пл.Внеб.(50300) (2)'!N54+'Касс.пл.Внеб.(50320)'!N54</f>
        <v>0</v>
      </c>
      <c r="O54" s="271">
        <f>'Касс.пл.Внеб.(50300) (2)'!O54+'Касс.пл.Внеб.(50320)'!O54</f>
        <v>0</v>
      </c>
      <c r="P54" s="271">
        <f>'Касс.пл.Внеб.(50300) (2)'!P54+'Касс.пл.Внеб.(50320)'!P54</f>
        <v>0</v>
      </c>
      <c r="Q54" s="271">
        <f>'Касс.пл.Внеб.(50300) (2)'!Q54+'Касс.пл.Внеб.(50320)'!Q54</f>
        <v>0</v>
      </c>
    </row>
    <row r="55" spans="2:17" ht="21" customHeight="1" x14ac:dyDescent="0.2">
      <c r="B55" s="15" t="s">
        <v>106</v>
      </c>
      <c r="C55" s="6">
        <v>226</v>
      </c>
      <c r="D55" s="184">
        <v>244</v>
      </c>
      <c r="E55" s="77">
        <f t="shared" si="4"/>
        <v>110000</v>
      </c>
      <c r="F55" s="271">
        <f>'Касс.пл.Внеб.(50300) (2)'!F55+'Касс.пл.Внеб.(50320)'!F55</f>
        <v>9200</v>
      </c>
      <c r="G55" s="271">
        <f>'Касс.пл.Внеб.(50300) (2)'!G55+'Касс.пл.Внеб.(50320)'!G55</f>
        <v>9200</v>
      </c>
      <c r="H55" s="271">
        <f>'Касс.пл.Внеб.(50300) (2)'!H55+'Касс.пл.Внеб.(50320)'!H55</f>
        <v>9200</v>
      </c>
      <c r="I55" s="271">
        <f>'Касс.пл.Внеб.(50300) (2)'!I55+'Касс.пл.Внеб.(50320)'!I55</f>
        <v>9200</v>
      </c>
      <c r="J55" s="271">
        <f>'Касс.пл.Внеб.(50300) (2)'!J55+'Касс.пл.Внеб.(50320)'!J55</f>
        <v>9200</v>
      </c>
      <c r="K55" s="271">
        <f>'Касс.пл.Внеб.(50300) (2)'!K55+'Касс.пл.Внеб.(50320)'!K55</f>
        <v>9200</v>
      </c>
      <c r="L55" s="271">
        <f>'Касс.пл.Внеб.(50300) (2)'!L55+'Касс.пл.Внеб.(50320)'!L55</f>
        <v>9200</v>
      </c>
      <c r="M55" s="271">
        <f>'Касс.пл.Внеб.(50300) (2)'!M55+'Касс.пл.Внеб.(50320)'!M55</f>
        <v>9200</v>
      </c>
      <c r="N55" s="271">
        <f>'Касс.пл.Внеб.(50300) (2)'!N55+'Касс.пл.Внеб.(50320)'!N55</f>
        <v>9200</v>
      </c>
      <c r="O55" s="271">
        <f>'Касс.пл.Внеб.(50300) (2)'!O55+'Касс.пл.Внеб.(50320)'!O55</f>
        <v>9200</v>
      </c>
      <c r="P55" s="271">
        <f>'Касс.пл.Внеб.(50300) (2)'!P55+'Касс.пл.Внеб.(50320)'!P55</f>
        <v>9200</v>
      </c>
      <c r="Q55" s="271">
        <f>'Касс.пл.Внеб.(50300) (2)'!Q55+'Касс.пл.Внеб.(50320)'!Q55</f>
        <v>8800</v>
      </c>
    </row>
    <row r="56" spans="2:17" ht="38.450000000000003" customHeight="1" x14ac:dyDescent="0.2">
      <c r="B56" s="16" t="s">
        <v>99</v>
      </c>
      <c r="C56" s="9">
        <v>240</v>
      </c>
      <c r="D56" s="187"/>
      <c r="E56" s="77">
        <f t="shared" si="4"/>
        <v>0</v>
      </c>
      <c r="F56" s="77">
        <f>F58</f>
        <v>0</v>
      </c>
      <c r="G56" s="77">
        <f t="shared" ref="G56:N56" si="10">G58</f>
        <v>0</v>
      </c>
      <c r="H56" s="77">
        <f t="shared" si="10"/>
        <v>0</v>
      </c>
      <c r="I56" s="77">
        <f t="shared" si="10"/>
        <v>0</v>
      </c>
      <c r="J56" s="77">
        <f t="shared" si="10"/>
        <v>0</v>
      </c>
      <c r="K56" s="77">
        <f t="shared" si="10"/>
        <v>0</v>
      </c>
      <c r="L56" s="77">
        <f t="shared" si="10"/>
        <v>0</v>
      </c>
      <c r="M56" s="77">
        <f t="shared" si="10"/>
        <v>0</v>
      </c>
      <c r="N56" s="77">
        <f t="shared" si="10"/>
        <v>0</v>
      </c>
      <c r="O56" s="77">
        <f>O58</f>
        <v>0</v>
      </c>
      <c r="P56" s="77">
        <f>P58</f>
        <v>0</v>
      </c>
      <c r="Q56" s="77">
        <f>Q58</f>
        <v>0</v>
      </c>
    </row>
    <row r="57" spans="2:17" ht="15.75" customHeight="1" x14ac:dyDescent="0.2">
      <c r="B57" s="15" t="s">
        <v>32</v>
      </c>
      <c r="C57" s="6"/>
      <c r="D57" s="184"/>
      <c r="E57" s="77">
        <f t="shared" si="4"/>
        <v>0</v>
      </c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</row>
    <row r="58" spans="2:17" ht="32.25" customHeight="1" x14ac:dyDescent="0.2">
      <c r="B58" s="17" t="s">
        <v>100</v>
      </c>
      <c r="C58" s="8" t="s">
        <v>55</v>
      </c>
      <c r="D58" s="183"/>
      <c r="E58" s="77">
        <f t="shared" si="4"/>
        <v>0</v>
      </c>
      <c r="F58" s="271">
        <f>'Касс.пл.Внеб.(50300) (2)'!F58+'Касс.пл.Внеб.(50320)'!F58</f>
        <v>0</v>
      </c>
      <c r="G58" s="271">
        <f>'Касс.пл.Внеб.(50300) (2)'!G58+'Касс.пл.Внеб.(50320)'!G58</f>
        <v>0</v>
      </c>
      <c r="H58" s="271">
        <f>'Касс.пл.Внеб.(50300) (2)'!H58+'Касс.пл.Внеб.(50320)'!H58</f>
        <v>0</v>
      </c>
      <c r="I58" s="271">
        <f>'Касс.пл.Внеб.(50300) (2)'!I58+'Касс.пл.Внеб.(50320)'!I58</f>
        <v>0</v>
      </c>
      <c r="J58" s="271">
        <f>'Касс.пл.Внеб.(50300) (2)'!J58+'Касс.пл.Внеб.(50320)'!J58</f>
        <v>0</v>
      </c>
      <c r="K58" s="271">
        <f>'Касс.пл.Внеб.(50300) (2)'!K58+'Касс.пл.Внеб.(50320)'!K58</f>
        <v>0</v>
      </c>
      <c r="L58" s="271">
        <f>'Касс.пл.Внеб.(50300) (2)'!L58+'Касс.пл.Внеб.(50320)'!L58</f>
        <v>0</v>
      </c>
      <c r="M58" s="271">
        <f>'Касс.пл.Внеб.(50300) (2)'!M58+'Касс.пл.Внеб.(50320)'!M58</f>
        <v>0</v>
      </c>
      <c r="N58" s="271">
        <f>'Касс.пл.Внеб.(50300) (2)'!N58+'Касс.пл.Внеб.(50320)'!N58</f>
        <v>0</v>
      </c>
      <c r="O58" s="271">
        <f>'Касс.пл.Внеб.(50300) (2)'!O58+'Касс.пл.Внеб.(50320)'!O58</f>
        <v>0</v>
      </c>
      <c r="P58" s="271">
        <f>'Касс.пл.Внеб.(50300) (2)'!P58+'Касс.пл.Внеб.(50320)'!P58</f>
        <v>0</v>
      </c>
      <c r="Q58" s="271">
        <f>'Касс.пл.Внеб.(50300) (2)'!Q58+'Касс.пл.Внеб.(50320)'!Q58</f>
        <v>0</v>
      </c>
    </row>
    <row r="59" spans="2:17" ht="21" customHeight="1" x14ac:dyDescent="0.2">
      <c r="B59" s="16" t="s">
        <v>56</v>
      </c>
      <c r="C59" s="10" t="s">
        <v>57</v>
      </c>
      <c r="D59" s="185"/>
      <c r="E59" s="77">
        <f t="shared" si="4"/>
        <v>0</v>
      </c>
      <c r="F59" s="77">
        <f>F61+F62</f>
        <v>0</v>
      </c>
      <c r="G59" s="77">
        <f t="shared" ref="G59:M59" si="11">G61+G62</f>
        <v>0</v>
      </c>
      <c r="H59" s="77">
        <f t="shared" si="11"/>
        <v>0</v>
      </c>
      <c r="I59" s="77">
        <f t="shared" si="11"/>
        <v>0</v>
      </c>
      <c r="J59" s="77">
        <f t="shared" si="11"/>
        <v>0</v>
      </c>
      <c r="K59" s="77">
        <f t="shared" si="11"/>
        <v>0</v>
      </c>
      <c r="L59" s="77">
        <f t="shared" si="11"/>
        <v>0</v>
      </c>
      <c r="M59" s="77">
        <f t="shared" si="11"/>
        <v>0</v>
      </c>
      <c r="N59" s="77">
        <f>N61+N62</f>
        <v>0</v>
      </c>
      <c r="O59" s="77">
        <f>O61+O62</f>
        <v>0</v>
      </c>
      <c r="P59" s="77">
        <f>P61+P62</f>
        <v>0</v>
      </c>
      <c r="Q59" s="77">
        <f>Q61+Q62</f>
        <v>0</v>
      </c>
    </row>
    <row r="60" spans="2:17" ht="13.5" customHeight="1" x14ac:dyDescent="0.2">
      <c r="B60" s="15" t="s">
        <v>32</v>
      </c>
      <c r="C60" s="7"/>
      <c r="D60" s="186"/>
      <c r="E60" s="77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</row>
    <row r="61" spans="2:17" ht="21" customHeight="1" x14ac:dyDescent="0.2">
      <c r="B61" s="15" t="s">
        <v>58</v>
      </c>
      <c r="C61" s="8" t="s">
        <v>59</v>
      </c>
      <c r="D61" s="188" t="s">
        <v>211</v>
      </c>
      <c r="E61" s="77">
        <f t="shared" si="4"/>
        <v>0</v>
      </c>
      <c r="F61" s="271">
        <f>'Касс.пл.Внеб.(50300) (2)'!F61+'Касс.пл.Внеб.(50320)'!F61</f>
        <v>0</v>
      </c>
      <c r="G61" s="271">
        <f>'Касс.пл.Внеб.(50300) (2)'!G61+'Касс.пл.Внеб.(50320)'!G61</f>
        <v>0</v>
      </c>
      <c r="H61" s="271">
        <f>'Касс.пл.Внеб.(50300) (2)'!H61+'Касс.пл.Внеб.(50320)'!H61</f>
        <v>0</v>
      </c>
      <c r="I61" s="271">
        <f>'Касс.пл.Внеб.(50300) (2)'!I61+'Касс.пл.Внеб.(50320)'!I61</f>
        <v>0</v>
      </c>
      <c r="J61" s="271">
        <f>'Касс.пл.Внеб.(50300) (2)'!J61+'Касс.пл.Внеб.(50320)'!J61</f>
        <v>0</v>
      </c>
      <c r="K61" s="271">
        <f>'Касс.пл.Внеб.(50300) (2)'!K61+'Касс.пл.Внеб.(50320)'!K61</f>
        <v>0</v>
      </c>
      <c r="L61" s="271">
        <f>'Касс.пл.Внеб.(50300) (2)'!L61+'Касс.пл.Внеб.(50320)'!L61</f>
        <v>0</v>
      </c>
      <c r="M61" s="271">
        <f>'Касс.пл.Внеб.(50300) (2)'!M61+'Касс.пл.Внеб.(50320)'!M61</f>
        <v>0</v>
      </c>
      <c r="N61" s="271">
        <f>'Касс.пл.Внеб.(50300) (2)'!N61+'Касс.пл.Внеб.(50320)'!N61</f>
        <v>0</v>
      </c>
      <c r="O61" s="271">
        <f>'Касс.пл.Внеб.(50300) (2)'!O61+'Касс.пл.Внеб.(50320)'!O61</f>
        <v>0</v>
      </c>
      <c r="P61" s="271">
        <f>'Касс.пл.Внеб.(50300) (2)'!P61+'Касс.пл.Внеб.(50320)'!P61</f>
        <v>0</v>
      </c>
      <c r="Q61" s="271">
        <f>'Касс.пл.Внеб.(50300) (2)'!Q61+'Касс.пл.Внеб.(50320)'!Q61</f>
        <v>0</v>
      </c>
    </row>
    <row r="62" spans="2:17" ht="28.5" customHeight="1" x14ac:dyDescent="0.2">
      <c r="B62" s="15" t="s">
        <v>60</v>
      </c>
      <c r="C62" s="8" t="s">
        <v>61</v>
      </c>
      <c r="D62" s="183"/>
      <c r="E62" s="77">
        <f t="shared" si="4"/>
        <v>0</v>
      </c>
      <c r="F62" s="271">
        <f>'Касс.пл.Внеб.(50300) (2)'!F62+'Касс.пл.Внеб.(50320)'!F62</f>
        <v>0</v>
      </c>
      <c r="G62" s="271">
        <f>'Касс.пл.Внеб.(50300) (2)'!G62+'Касс.пл.Внеб.(50320)'!G62</f>
        <v>0</v>
      </c>
      <c r="H62" s="271">
        <f>'Касс.пл.Внеб.(50300) (2)'!H62+'Касс.пл.Внеб.(50320)'!H62</f>
        <v>0</v>
      </c>
      <c r="I62" s="271">
        <f>'Касс.пл.Внеб.(50300) (2)'!I62+'Касс.пл.Внеб.(50320)'!I62</f>
        <v>0</v>
      </c>
      <c r="J62" s="271">
        <f>'Касс.пл.Внеб.(50300) (2)'!J62+'Касс.пл.Внеб.(50320)'!J62</f>
        <v>0</v>
      </c>
      <c r="K62" s="271">
        <f>'Касс.пл.Внеб.(50300) (2)'!K62+'Касс.пл.Внеб.(50320)'!K62</f>
        <v>0</v>
      </c>
      <c r="L62" s="271">
        <f>'Касс.пл.Внеб.(50300) (2)'!L62+'Касс.пл.Внеб.(50320)'!L62</f>
        <v>0</v>
      </c>
      <c r="M62" s="271">
        <f>'Касс.пл.Внеб.(50300) (2)'!M62+'Касс.пл.Внеб.(50320)'!M62</f>
        <v>0</v>
      </c>
      <c r="N62" s="271">
        <f>'Касс.пл.Внеб.(50300) (2)'!N62+'Касс.пл.Внеб.(50320)'!N62</f>
        <v>0</v>
      </c>
      <c r="O62" s="271">
        <f>'Касс.пл.Внеб.(50300) (2)'!O62+'Касс.пл.Внеб.(50320)'!O62</f>
        <v>0</v>
      </c>
      <c r="P62" s="271">
        <f>'Касс.пл.Внеб.(50300) (2)'!P62+'Касс.пл.Внеб.(50320)'!P62</f>
        <v>0</v>
      </c>
      <c r="Q62" s="271">
        <f>'Касс.пл.Внеб.(50300) (2)'!Q62+'Касс.пл.Внеб.(50320)'!Q62</f>
        <v>0</v>
      </c>
    </row>
    <row r="63" spans="2:17" ht="21" customHeight="1" x14ac:dyDescent="0.2">
      <c r="B63" s="16" t="s">
        <v>62</v>
      </c>
      <c r="C63" s="10" t="s">
        <v>63</v>
      </c>
      <c r="D63" s="185"/>
      <c r="E63" s="77">
        <f t="shared" si="4"/>
        <v>3000</v>
      </c>
      <c r="F63" s="275">
        <f>F65+F66+F67+F68+F69+F70+F71</f>
        <v>3000</v>
      </c>
      <c r="G63" s="275">
        <f>G65+G66+G67+G68+G69+G70+G71</f>
        <v>0</v>
      </c>
      <c r="H63" s="275">
        <f>H65+H66+H67+H68+H69+H70+H71</f>
        <v>0</v>
      </c>
      <c r="I63" s="275">
        <f t="shared" ref="I63:Q63" si="12">I65+I66+I67+I68+I69+I70+I71</f>
        <v>0</v>
      </c>
      <c r="J63" s="275">
        <f>J65+J66+J67+J68+J69+J70+J71</f>
        <v>0</v>
      </c>
      <c r="K63" s="275">
        <f t="shared" si="12"/>
        <v>0</v>
      </c>
      <c r="L63" s="275">
        <f t="shared" si="12"/>
        <v>0</v>
      </c>
      <c r="M63" s="275">
        <f t="shared" si="12"/>
        <v>0</v>
      </c>
      <c r="N63" s="275">
        <f>N65+N66+N67+N68+N69+N70+N71</f>
        <v>0</v>
      </c>
      <c r="O63" s="275">
        <f t="shared" si="12"/>
        <v>0</v>
      </c>
      <c r="P63" s="275">
        <f t="shared" si="12"/>
        <v>0</v>
      </c>
      <c r="Q63" s="275">
        <f t="shared" si="12"/>
        <v>0</v>
      </c>
    </row>
    <row r="64" spans="2:17" ht="21" customHeight="1" x14ac:dyDescent="0.2">
      <c r="B64" s="93" t="s">
        <v>33</v>
      </c>
      <c r="C64" s="10"/>
      <c r="D64" s="185"/>
      <c r="E64" s="77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</row>
    <row r="65" spans="2:17" ht="21" customHeight="1" x14ac:dyDescent="0.2">
      <c r="B65" s="93" t="s">
        <v>62</v>
      </c>
      <c r="C65" s="94" t="s">
        <v>63</v>
      </c>
      <c r="D65" s="185" t="s">
        <v>212</v>
      </c>
      <c r="E65" s="77">
        <f t="shared" si="4"/>
        <v>0</v>
      </c>
      <c r="F65" s="271">
        <f>'Касс.пл.Внеб.(50300) (2)'!F65+'Касс.пл.Внеб.(50320)'!F65</f>
        <v>0</v>
      </c>
      <c r="G65" s="271">
        <f>'Касс.пл.Внеб.(50300) (2)'!G65+'Касс.пл.Внеб.(50320)'!G65</f>
        <v>0</v>
      </c>
      <c r="H65" s="271">
        <f>'Касс.пл.Внеб.(50300) (2)'!H65+'Касс.пл.Внеб.(50320)'!H65</f>
        <v>0</v>
      </c>
      <c r="I65" s="271">
        <f>'Касс.пл.Внеб.(50300) (2)'!I65+'Касс.пл.Внеб.(50320)'!I65</f>
        <v>0</v>
      </c>
      <c r="J65" s="271">
        <f>'Касс.пл.Внеб.(50300) (2)'!J65+'Касс.пл.Внеб.(50320)'!J65</f>
        <v>0</v>
      </c>
      <c r="K65" s="271">
        <f>'Касс.пл.Внеб.(50300) (2)'!K65+'Касс.пл.Внеб.(50320)'!K65</f>
        <v>0</v>
      </c>
      <c r="L65" s="271">
        <f>'Касс.пл.Внеб.(50300) (2)'!L65+'Касс.пл.Внеб.(50320)'!L65</f>
        <v>0</v>
      </c>
      <c r="M65" s="271">
        <f>'Касс.пл.Внеб.(50300) (2)'!M65+'Касс.пл.Внеб.(50320)'!M65</f>
        <v>0</v>
      </c>
      <c r="N65" s="271">
        <f>'Касс.пл.Внеб.(50300) (2)'!N65+'Касс.пл.Внеб.(50320)'!N65</f>
        <v>0</v>
      </c>
      <c r="O65" s="271">
        <f>'Касс.пл.Внеб.(50300) (2)'!O65+'Касс.пл.Внеб.(50320)'!O65</f>
        <v>0</v>
      </c>
      <c r="P65" s="271">
        <f>'Касс.пл.Внеб.(50300) (2)'!P65+'Касс.пл.Внеб.(50320)'!P65</f>
        <v>0</v>
      </c>
      <c r="Q65" s="271">
        <f>'Касс.пл.Внеб.(50300) (2)'!Q65+'Касс.пл.Внеб.(50320)'!Q65</f>
        <v>0</v>
      </c>
    </row>
    <row r="66" spans="2:17" ht="21" customHeight="1" x14ac:dyDescent="0.2">
      <c r="B66" s="93" t="s">
        <v>62</v>
      </c>
      <c r="C66" s="94" t="s">
        <v>63</v>
      </c>
      <c r="D66" s="185" t="s">
        <v>205</v>
      </c>
      <c r="E66" s="77">
        <f t="shared" si="4"/>
        <v>0</v>
      </c>
      <c r="F66" s="271">
        <f>'Касс.пл.Внеб.(50300) (2)'!F66+'Касс.пл.Внеб.(50320)'!F66</f>
        <v>0</v>
      </c>
      <c r="G66" s="271">
        <f>'Касс.пл.Внеб.(50300) (2)'!G66+'Касс.пл.Внеб.(50320)'!G66</f>
        <v>0</v>
      </c>
      <c r="H66" s="271">
        <f>'Касс.пл.Внеб.(50300) (2)'!H66+'Касс.пл.Внеб.(50320)'!H66</f>
        <v>0</v>
      </c>
      <c r="I66" s="271">
        <f>'Касс.пл.Внеб.(50300) (2)'!I66+'Касс.пл.Внеб.(50320)'!I66</f>
        <v>0</v>
      </c>
      <c r="J66" s="271">
        <f>'Касс.пл.Внеб.(50300) (2)'!J66+'Касс.пл.Внеб.(50320)'!J66</f>
        <v>0</v>
      </c>
      <c r="K66" s="271">
        <f>'Касс.пл.Внеб.(50300) (2)'!K66+'Касс.пл.Внеб.(50320)'!K66</f>
        <v>0</v>
      </c>
      <c r="L66" s="271">
        <f>'Касс.пл.Внеб.(50300) (2)'!L66+'Касс.пл.Внеб.(50320)'!L66</f>
        <v>0</v>
      </c>
      <c r="M66" s="271">
        <f>'Касс.пл.Внеб.(50300) (2)'!M66+'Касс.пл.Внеб.(50320)'!M66</f>
        <v>0</v>
      </c>
      <c r="N66" s="271">
        <f>'Касс.пл.Внеб.(50300) (2)'!N66+'Касс.пл.Внеб.(50320)'!N66</f>
        <v>0</v>
      </c>
      <c r="O66" s="271">
        <f>'Касс.пл.Внеб.(50300) (2)'!O66+'Касс.пл.Внеб.(50320)'!O66</f>
        <v>0</v>
      </c>
      <c r="P66" s="271">
        <f>'Касс.пл.Внеб.(50300) (2)'!P66+'Касс.пл.Внеб.(50320)'!P66</f>
        <v>0</v>
      </c>
      <c r="Q66" s="271">
        <f>'Касс.пл.Внеб.(50300) (2)'!Q66+'Касс.пл.Внеб.(50320)'!Q66</f>
        <v>0</v>
      </c>
    </row>
    <row r="67" spans="2:17" ht="21" customHeight="1" x14ac:dyDescent="0.2">
      <c r="B67" s="93" t="s">
        <v>62</v>
      </c>
      <c r="C67" s="94" t="s">
        <v>63</v>
      </c>
      <c r="D67" s="185" t="s">
        <v>206</v>
      </c>
      <c r="E67" s="77">
        <f t="shared" si="4"/>
        <v>0</v>
      </c>
      <c r="F67" s="271">
        <f>'Касс.пл.Внеб.(50300) (2)'!F67+'Касс.пл.Внеб.(50320)'!F67</f>
        <v>0</v>
      </c>
      <c r="G67" s="271">
        <f>'Касс.пл.Внеб.(50300) (2)'!G67+'Касс.пл.Внеб.(50320)'!G67</f>
        <v>0</v>
      </c>
      <c r="H67" s="271">
        <f>'Касс.пл.Внеб.(50300) (2)'!H67+'Касс.пл.Внеб.(50320)'!H67</f>
        <v>0</v>
      </c>
      <c r="I67" s="271">
        <f>'Касс.пл.Внеб.(50300) (2)'!I67+'Касс.пл.Внеб.(50320)'!I67</f>
        <v>0</v>
      </c>
      <c r="J67" s="271">
        <f>'Касс.пл.Внеб.(50300) (2)'!J67+'Касс.пл.Внеб.(50320)'!J67</f>
        <v>0</v>
      </c>
      <c r="K67" s="271">
        <f>'Касс.пл.Внеб.(50300) (2)'!K67+'Касс.пл.Внеб.(50320)'!K67</f>
        <v>0</v>
      </c>
      <c r="L67" s="271">
        <f>'Касс.пл.Внеб.(50300) (2)'!L67+'Касс.пл.Внеб.(50320)'!L67</f>
        <v>0</v>
      </c>
      <c r="M67" s="271">
        <f>'Касс.пл.Внеб.(50300) (2)'!M67+'Касс.пл.Внеб.(50320)'!M67</f>
        <v>0</v>
      </c>
      <c r="N67" s="271">
        <f>'Касс.пл.Внеб.(50300) (2)'!N67+'Касс.пл.Внеб.(50320)'!N67</f>
        <v>0</v>
      </c>
      <c r="O67" s="271">
        <f>'Касс.пл.Внеб.(50300) (2)'!O67+'Касс.пл.Внеб.(50320)'!O67</f>
        <v>0</v>
      </c>
      <c r="P67" s="271">
        <f>'Касс.пл.Внеб.(50300) (2)'!P67+'Касс.пл.Внеб.(50320)'!P67</f>
        <v>0</v>
      </c>
      <c r="Q67" s="271">
        <f>'Касс.пл.Внеб.(50300) (2)'!Q67+'Касс.пл.Внеб.(50320)'!Q67</f>
        <v>0</v>
      </c>
    </row>
    <row r="68" spans="2:17" ht="21" customHeight="1" x14ac:dyDescent="0.2">
      <c r="B68" s="93" t="s">
        <v>62</v>
      </c>
      <c r="C68" s="94" t="s">
        <v>63</v>
      </c>
      <c r="D68" s="185" t="s">
        <v>213</v>
      </c>
      <c r="E68" s="77">
        <f t="shared" si="4"/>
        <v>0</v>
      </c>
      <c r="F68" s="271">
        <f>'Касс.пл.Внеб.(50300) (2)'!F68+'Касс.пл.Внеб.(50320)'!F68</f>
        <v>0</v>
      </c>
      <c r="G68" s="271">
        <f>'Касс.пл.Внеб.(50300) (2)'!G68+'Касс.пл.Внеб.(50320)'!G68</f>
        <v>0</v>
      </c>
      <c r="H68" s="271">
        <f>'Касс.пл.Внеб.(50300) (2)'!H68+'Касс.пл.Внеб.(50320)'!H68</f>
        <v>0</v>
      </c>
      <c r="I68" s="271">
        <f>'Касс.пл.Внеб.(50300) (2)'!I68+'Касс.пл.Внеб.(50320)'!I68</f>
        <v>0</v>
      </c>
      <c r="J68" s="271">
        <f>'Касс.пл.Внеб.(50300) (2)'!J68+'Касс.пл.Внеб.(50320)'!J68</f>
        <v>0</v>
      </c>
      <c r="K68" s="271">
        <f>'Касс.пл.Внеб.(50300) (2)'!K68+'Касс.пл.Внеб.(50320)'!K68</f>
        <v>0</v>
      </c>
      <c r="L68" s="271">
        <f>'Касс.пл.Внеб.(50300) (2)'!L68+'Касс.пл.Внеб.(50320)'!L68</f>
        <v>0</v>
      </c>
      <c r="M68" s="271">
        <f>'Касс.пл.Внеб.(50300) (2)'!M68+'Касс.пл.Внеб.(50320)'!M68</f>
        <v>0</v>
      </c>
      <c r="N68" s="271">
        <f>'Касс.пл.Внеб.(50300) (2)'!N68+'Касс.пл.Внеб.(50320)'!N68</f>
        <v>0</v>
      </c>
      <c r="O68" s="271">
        <f>'Касс.пл.Внеб.(50300) (2)'!O68+'Касс.пл.Внеб.(50320)'!O68</f>
        <v>0</v>
      </c>
      <c r="P68" s="271">
        <f>'Касс.пл.Внеб.(50300) (2)'!P68+'Касс.пл.Внеб.(50320)'!P68</f>
        <v>0</v>
      </c>
      <c r="Q68" s="271">
        <f>'Касс.пл.Внеб.(50300) (2)'!Q68+'Касс.пл.Внеб.(50320)'!Q68</f>
        <v>0</v>
      </c>
    </row>
    <row r="69" spans="2:17" ht="21" customHeight="1" x14ac:dyDescent="0.2">
      <c r="B69" s="93" t="s">
        <v>62</v>
      </c>
      <c r="C69" s="94" t="s">
        <v>63</v>
      </c>
      <c r="D69" s="185" t="s">
        <v>214</v>
      </c>
      <c r="E69" s="77">
        <f t="shared" si="4"/>
        <v>0</v>
      </c>
      <c r="F69" s="271">
        <f>'Касс.пл.Внеб.(50300) (2)'!F69+'Касс.пл.Внеб.(50320)'!F69</f>
        <v>0</v>
      </c>
      <c r="G69" s="271">
        <f>'Касс.пл.Внеб.(50300) (2)'!G69+'Касс.пл.Внеб.(50320)'!G69</f>
        <v>0</v>
      </c>
      <c r="H69" s="271">
        <f>'Касс.пл.Внеб.(50300) (2)'!H69+'Касс.пл.Внеб.(50320)'!H69</f>
        <v>0</v>
      </c>
      <c r="I69" s="271">
        <f>'Касс.пл.Внеб.(50300) (2)'!I69+'Касс.пл.Внеб.(50320)'!I69</f>
        <v>0</v>
      </c>
      <c r="J69" s="271">
        <f>'Касс.пл.Внеб.(50300) (2)'!J69+'Касс.пл.Внеб.(50320)'!J69</f>
        <v>0</v>
      </c>
      <c r="K69" s="271">
        <f>'Касс.пл.Внеб.(50300) (2)'!K69+'Касс.пл.Внеб.(50320)'!K69</f>
        <v>0</v>
      </c>
      <c r="L69" s="271">
        <f>'Касс.пл.Внеб.(50300) (2)'!L69+'Касс.пл.Внеб.(50320)'!L69</f>
        <v>0</v>
      </c>
      <c r="M69" s="271">
        <f>'Касс.пл.Внеб.(50300) (2)'!M69+'Касс.пл.Внеб.(50320)'!M69</f>
        <v>0</v>
      </c>
      <c r="N69" s="271">
        <f>'Касс.пл.Внеб.(50300) (2)'!N69+'Касс.пл.Внеб.(50320)'!N69</f>
        <v>0</v>
      </c>
      <c r="O69" s="271">
        <f>'Касс.пл.Внеб.(50300) (2)'!O69+'Касс.пл.Внеб.(50320)'!O69</f>
        <v>0</v>
      </c>
      <c r="P69" s="271">
        <f>'Касс.пл.Внеб.(50300) (2)'!P69+'Касс.пл.Внеб.(50320)'!P69</f>
        <v>0</v>
      </c>
      <c r="Q69" s="271">
        <f>'Касс.пл.Внеб.(50300) (2)'!Q69+'Касс.пл.Внеб.(50320)'!Q69</f>
        <v>0</v>
      </c>
    </row>
    <row r="70" spans="2:17" ht="21" customHeight="1" x14ac:dyDescent="0.2">
      <c r="B70" s="93" t="s">
        <v>62</v>
      </c>
      <c r="C70" s="94" t="s">
        <v>63</v>
      </c>
      <c r="D70" s="185" t="s">
        <v>215</v>
      </c>
      <c r="E70" s="77">
        <f t="shared" si="4"/>
        <v>0</v>
      </c>
      <c r="F70" s="271">
        <f>'Касс.пл.Внеб.(50300) (2)'!F70+'Касс.пл.Внеб.(50320)'!F70</f>
        <v>0</v>
      </c>
      <c r="G70" s="271">
        <f>'Касс.пл.Внеб.(50300) (2)'!G70+'Касс.пл.Внеб.(50320)'!G70</f>
        <v>0</v>
      </c>
      <c r="H70" s="271">
        <f>'Касс.пл.Внеб.(50300) (2)'!H70+'Касс.пл.Внеб.(50320)'!H70</f>
        <v>0</v>
      </c>
      <c r="I70" s="271">
        <f>'Касс.пл.Внеб.(50300) (2)'!I70+'Касс.пл.Внеб.(50320)'!I70</f>
        <v>0</v>
      </c>
      <c r="J70" s="271">
        <f>'Касс.пл.Внеб.(50300) (2)'!J70+'Касс.пл.Внеб.(50320)'!J70</f>
        <v>0</v>
      </c>
      <c r="K70" s="271">
        <f>'Касс.пл.Внеб.(50300) (2)'!K70+'Касс.пл.Внеб.(50320)'!K70</f>
        <v>0</v>
      </c>
      <c r="L70" s="271">
        <f>'Касс.пл.Внеб.(50300) (2)'!L70+'Касс.пл.Внеб.(50320)'!L70</f>
        <v>0</v>
      </c>
      <c r="M70" s="271">
        <f>'Касс.пл.Внеб.(50300) (2)'!M70+'Касс.пл.Внеб.(50320)'!M70</f>
        <v>0</v>
      </c>
      <c r="N70" s="271">
        <f>'Касс.пл.Внеб.(50300) (2)'!N70+'Касс.пл.Внеб.(50320)'!N70</f>
        <v>0</v>
      </c>
      <c r="O70" s="271">
        <f>'Касс.пл.Внеб.(50300) (2)'!O70+'Касс.пл.Внеб.(50320)'!O70</f>
        <v>0</v>
      </c>
      <c r="P70" s="271">
        <f>'Касс.пл.Внеб.(50300) (2)'!P70+'Касс.пл.Внеб.(50320)'!P70</f>
        <v>0</v>
      </c>
      <c r="Q70" s="271">
        <f>'Касс.пл.Внеб.(50300) (2)'!Q70+'Касс.пл.Внеб.(50320)'!Q70</f>
        <v>0</v>
      </c>
    </row>
    <row r="71" spans="2:17" ht="21" customHeight="1" x14ac:dyDescent="0.2">
      <c r="B71" s="93" t="s">
        <v>62</v>
      </c>
      <c r="C71" s="94" t="s">
        <v>63</v>
      </c>
      <c r="D71" s="185" t="s">
        <v>216</v>
      </c>
      <c r="E71" s="77">
        <f t="shared" si="4"/>
        <v>3000</v>
      </c>
      <c r="F71" s="271">
        <f>'Касс.пл.Внеб.(50300) (2)'!F71+'Касс.пл.Внеб.(50320)'!F71</f>
        <v>3000</v>
      </c>
      <c r="G71" s="271">
        <f>'Касс.пл.Внеб.(50300) (2)'!G71+'Касс.пл.Внеб.(50320)'!G71</f>
        <v>0</v>
      </c>
      <c r="H71" s="271">
        <f>'Касс.пл.Внеб.(50300) (2)'!H71+'Касс.пл.Внеб.(50320)'!H71</f>
        <v>0</v>
      </c>
      <c r="I71" s="271">
        <f>'Касс.пл.Внеб.(50300) (2)'!I71+'Касс.пл.Внеб.(50320)'!I71</f>
        <v>0</v>
      </c>
      <c r="J71" s="271">
        <f>'Касс.пл.Внеб.(50300) (2)'!J71+'Касс.пл.Внеб.(50320)'!J71</f>
        <v>0</v>
      </c>
      <c r="K71" s="271">
        <f>'Касс.пл.Внеб.(50300) (2)'!K71+'Касс.пл.Внеб.(50320)'!K71</f>
        <v>0</v>
      </c>
      <c r="L71" s="271">
        <f>'Касс.пл.Внеб.(50300) (2)'!L71+'Касс.пл.Внеб.(50320)'!L71</f>
        <v>0</v>
      </c>
      <c r="M71" s="271">
        <f>'Касс.пл.Внеб.(50300) (2)'!M71+'Касс.пл.Внеб.(50320)'!M71</f>
        <v>0</v>
      </c>
      <c r="N71" s="271">
        <f>'Касс.пл.Внеб.(50300) (2)'!N71+'Касс.пл.Внеб.(50320)'!N71</f>
        <v>0</v>
      </c>
      <c r="O71" s="271">
        <f>'Касс.пл.Внеб.(50300) (2)'!O71+'Касс.пл.Внеб.(50320)'!O71</f>
        <v>0</v>
      </c>
      <c r="P71" s="271">
        <f>'Касс.пл.Внеб.(50300) (2)'!P71+'Касс.пл.Внеб.(50320)'!P71</f>
        <v>0</v>
      </c>
      <c r="Q71" s="271">
        <f>'Касс.пл.Внеб.(50300) (2)'!Q71+'Касс.пл.Внеб.(50320)'!Q71</f>
        <v>0</v>
      </c>
    </row>
    <row r="72" spans="2:17" ht="35.450000000000003" customHeight="1" x14ac:dyDescent="0.2">
      <c r="B72" s="16" t="s">
        <v>64</v>
      </c>
      <c r="C72" s="10" t="s">
        <v>65</v>
      </c>
      <c r="D72" s="185"/>
      <c r="E72" s="77">
        <f t="shared" si="4"/>
        <v>1574100</v>
      </c>
      <c r="F72" s="77">
        <f>F74+F75+F76+F77</f>
        <v>128675</v>
      </c>
      <c r="G72" s="77">
        <f t="shared" ref="G72:N72" si="13">G74+G75+G76+G77</f>
        <v>128675</v>
      </c>
      <c r="H72" s="77">
        <f t="shared" si="13"/>
        <v>128675</v>
      </c>
      <c r="I72" s="77">
        <f t="shared" si="13"/>
        <v>128675</v>
      </c>
      <c r="J72" s="77">
        <f t="shared" si="13"/>
        <v>128675</v>
      </c>
      <c r="K72" s="77">
        <f t="shared" si="13"/>
        <v>128675</v>
      </c>
      <c r="L72" s="77">
        <f t="shared" si="13"/>
        <v>158675</v>
      </c>
      <c r="M72" s="77">
        <f t="shared" si="13"/>
        <v>128675</v>
      </c>
      <c r="N72" s="77">
        <f t="shared" si="13"/>
        <v>128675</v>
      </c>
      <c r="O72" s="77">
        <f>O74+O75+O76+O77</f>
        <v>128675</v>
      </c>
      <c r="P72" s="77">
        <f>P74+P75+P76+P77</f>
        <v>128675</v>
      </c>
      <c r="Q72" s="77">
        <f>Q74+Q75+Q76+Q77</f>
        <v>128675</v>
      </c>
    </row>
    <row r="73" spans="2:17" ht="9.75" customHeight="1" x14ac:dyDescent="0.2">
      <c r="B73" s="15" t="s">
        <v>32</v>
      </c>
      <c r="C73" s="7"/>
      <c r="D73" s="186"/>
      <c r="E73" s="77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</row>
    <row r="74" spans="2:17" ht="23.25" customHeight="1" x14ac:dyDescent="0.2">
      <c r="B74" s="15" t="s">
        <v>66</v>
      </c>
      <c r="C74" s="8" t="s">
        <v>67</v>
      </c>
      <c r="D74" s="188" t="s">
        <v>205</v>
      </c>
      <c r="E74" s="77">
        <f t="shared" si="4"/>
        <v>30000</v>
      </c>
      <c r="F74" s="271">
        <f>'Касс.пл.Внеб.(50300) (2)'!F74+'Касс.пл.Внеб.(50320)'!F74</f>
        <v>0</v>
      </c>
      <c r="G74" s="271">
        <f>'Касс.пл.Внеб.(50300) (2)'!G74+'Касс.пл.Внеб.(50320)'!G74</f>
        <v>0</v>
      </c>
      <c r="H74" s="271">
        <f>'Касс.пл.Внеб.(50300) (2)'!H74+'Касс.пл.Внеб.(50320)'!H74</f>
        <v>0</v>
      </c>
      <c r="I74" s="271">
        <f>'Касс.пл.Внеб.(50300) (2)'!I74+'Касс.пл.Внеб.(50320)'!I74</f>
        <v>0</v>
      </c>
      <c r="J74" s="271">
        <f>'Касс.пл.Внеб.(50300) (2)'!J74+'Касс.пл.Внеб.(50320)'!J74</f>
        <v>0</v>
      </c>
      <c r="K74" s="271">
        <f>'Касс.пл.Внеб.(50300) (2)'!K74+'Касс.пл.Внеб.(50320)'!K74</f>
        <v>0</v>
      </c>
      <c r="L74" s="271">
        <f>'Касс.пл.Внеб.(50300) (2)'!L74+'Касс.пл.Внеб.(50320)'!L74</f>
        <v>30000</v>
      </c>
      <c r="M74" s="271">
        <f>'Касс.пл.Внеб.(50300) (2)'!M74+'Касс.пл.Внеб.(50320)'!M74</f>
        <v>0</v>
      </c>
      <c r="N74" s="271">
        <f>'Касс.пл.Внеб.(50300) (2)'!N74+'Касс.пл.Внеб.(50320)'!N74</f>
        <v>0</v>
      </c>
      <c r="O74" s="271">
        <f>'Касс.пл.Внеб.(50300) (2)'!O74+'Касс.пл.Внеб.(50320)'!O74</f>
        <v>0</v>
      </c>
      <c r="P74" s="271">
        <f>'Касс.пл.Внеб.(50300) (2)'!P74+'Касс.пл.Внеб.(50320)'!P74</f>
        <v>0</v>
      </c>
      <c r="Q74" s="271">
        <f>'Касс.пл.Внеб.(50300) (2)'!Q74+'Касс.пл.Внеб.(50320)'!Q74</f>
        <v>0</v>
      </c>
    </row>
    <row r="75" spans="2:17" ht="20.25" customHeight="1" x14ac:dyDescent="0.2">
      <c r="B75" s="15" t="s">
        <v>68</v>
      </c>
      <c r="C75" s="8" t="s">
        <v>69</v>
      </c>
      <c r="D75" s="183"/>
      <c r="E75" s="77">
        <f t="shared" si="4"/>
        <v>0</v>
      </c>
      <c r="F75" s="271">
        <f>'Касс.пл.Внеб.(50300) (2)'!F75+'Касс.пл.Внеб.(50320)'!F75</f>
        <v>0</v>
      </c>
      <c r="G75" s="271">
        <f>'Касс.пл.Внеб.(50300) (2)'!G75+'Касс.пл.Внеб.(50320)'!G75</f>
        <v>0</v>
      </c>
      <c r="H75" s="271">
        <f>'Касс.пл.Внеб.(50300) (2)'!H75+'Касс.пл.Внеб.(50320)'!H75</f>
        <v>0</v>
      </c>
      <c r="I75" s="271">
        <f>'Касс.пл.Внеб.(50300) (2)'!I75+'Касс.пл.Внеб.(50320)'!I75</f>
        <v>0</v>
      </c>
      <c r="J75" s="271">
        <f>'Касс.пл.Внеб.(50300) (2)'!J75+'Касс.пл.Внеб.(50320)'!J75</f>
        <v>0</v>
      </c>
      <c r="K75" s="271">
        <f>'Касс.пл.Внеб.(50300) (2)'!K75+'Касс.пл.Внеб.(50320)'!K75</f>
        <v>0</v>
      </c>
      <c r="L75" s="271">
        <f>'Касс.пл.Внеб.(50300) (2)'!L75+'Касс.пл.Внеб.(50320)'!L75</f>
        <v>0</v>
      </c>
      <c r="M75" s="271">
        <f>'Касс.пл.Внеб.(50300) (2)'!M75+'Касс.пл.Внеб.(50320)'!M75</f>
        <v>0</v>
      </c>
      <c r="N75" s="271">
        <f>'Касс.пл.Внеб.(50300) (2)'!N75+'Касс.пл.Внеб.(50320)'!N75</f>
        <v>0</v>
      </c>
      <c r="O75" s="271">
        <f>'Касс.пл.Внеб.(50300) (2)'!O75+'Касс.пл.Внеб.(50320)'!O75</f>
        <v>0</v>
      </c>
      <c r="P75" s="271">
        <f>'Касс.пл.Внеб.(50300) (2)'!P75+'Касс.пл.Внеб.(50320)'!P75</f>
        <v>0</v>
      </c>
      <c r="Q75" s="271">
        <f>'Касс.пл.Внеб.(50300) (2)'!Q75+'Касс.пл.Внеб.(50320)'!Q75</f>
        <v>0</v>
      </c>
    </row>
    <row r="76" spans="2:17" ht="25.5" customHeight="1" x14ac:dyDescent="0.2">
      <c r="B76" s="15" t="s">
        <v>80</v>
      </c>
      <c r="C76" s="8" t="s">
        <v>81</v>
      </c>
      <c r="D76" s="183"/>
      <c r="E76" s="77">
        <f t="shared" si="4"/>
        <v>0</v>
      </c>
      <c r="F76" s="271">
        <f>'Касс.пл.Внеб.(50300) (2)'!F76+'Касс.пл.Внеб.(50320)'!F76</f>
        <v>0</v>
      </c>
      <c r="G76" s="271">
        <f>'Касс.пл.Внеб.(50300) (2)'!G76+'Касс.пл.Внеб.(50320)'!G76</f>
        <v>0</v>
      </c>
      <c r="H76" s="271">
        <f>'Касс.пл.Внеб.(50300) (2)'!H76+'Касс.пл.Внеб.(50320)'!H76</f>
        <v>0</v>
      </c>
      <c r="I76" s="271">
        <f>'Касс.пл.Внеб.(50300) (2)'!I76+'Касс.пл.Внеб.(50320)'!I76</f>
        <v>0</v>
      </c>
      <c r="J76" s="271">
        <f>'Касс.пл.Внеб.(50300) (2)'!J76+'Касс.пл.Внеб.(50320)'!J76</f>
        <v>0</v>
      </c>
      <c r="K76" s="271">
        <f>'Касс.пл.Внеб.(50300) (2)'!K76+'Касс.пл.Внеб.(50320)'!K76</f>
        <v>0</v>
      </c>
      <c r="L76" s="271">
        <f>'Касс.пл.Внеб.(50300) (2)'!L76+'Касс.пл.Внеб.(50320)'!L76</f>
        <v>0</v>
      </c>
      <c r="M76" s="271">
        <f>'Касс.пл.Внеб.(50300) (2)'!M76+'Касс.пл.Внеб.(50320)'!M76</f>
        <v>0</v>
      </c>
      <c r="N76" s="271">
        <f>'Касс.пл.Внеб.(50300) (2)'!N76+'Касс.пл.Внеб.(50320)'!N76</f>
        <v>0</v>
      </c>
      <c r="O76" s="271">
        <f>'Касс.пл.Внеб.(50300) (2)'!O76+'Касс.пл.Внеб.(50320)'!O76</f>
        <v>0</v>
      </c>
      <c r="P76" s="271">
        <f>'Касс.пл.Внеб.(50300) (2)'!P76+'Касс.пл.Внеб.(50320)'!P76</f>
        <v>0</v>
      </c>
      <c r="Q76" s="271">
        <f>'Касс.пл.Внеб.(50300) (2)'!Q76+'Касс.пл.Внеб.(50320)'!Q76</f>
        <v>0</v>
      </c>
    </row>
    <row r="77" spans="2:17" ht="21" customHeight="1" x14ac:dyDescent="0.2">
      <c r="B77" s="15" t="s">
        <v>70</v>
      </c>
      <c r="C77" s="8" t="s">
        <v>71</v>
      </c>
      <c r="D77" s="188" t="s">
        <v>205</v>
      </c>
      <c r="E77" s="77">
        <f t="shared" si="4"/>
        <v>1544100</v>
      </c>
      <c r="F77" s="271">
        <f>'Касс.пл.Внеб.(50300) (2)'!F77+'Касс.пл.Внеб.(50320)'!F77</f>
        <v>128675</v>
      </c>
      <c r="G77" s="271">
        <f>'Касс.пл.Внеб.(50300) (2)'!G77+'Касс.пл.Внеб.(50320)'!G77</f>
        <v>128675</v>
      </c>
      <c r="H77" s="271">
        <f>'Касс.пл.Внеб.(50300) (2)'!H77+'Касс.пл.Внеб.(50320)'!H77</f>
        <v>128675</v>
      </c>
      <c r="I77" s="271">
        <f>'Касс.пл.Внеб.(50300) (2)'!I77+'Касс.пл.Внеб.(50320)'!I77</f>
        <v>128675</v>
      </c>
      <c r="J77" s="271">
        <f>'Касс.пл.Внеб.(50300) (2)'!J77+'Касс.пл.Внеб.(50320)'!J77</f>
        <v>128675</v>
      </c>
      <c r="K77" s="271">
        <f>'Касс.пл.Внеб.(50300) (2)'!K77+'Касс.пл.Внеб.(50320)'!K77</f>
        <v>128675</v>
      </c>
      <c r="L77" s="271">
        <f>'Касс.пл.Внеб.(50300) (2)'!L77+'Касс.пл.Внеб.(50320)'!L77</f>
        <v>128675</v>
      </c>
      <c r="M77" s="271">
        <f>'Касс.пл.Внеб.(50300) (2)'!M77+'Касс.пл.Внеб.(50320)'!M77</f>
        <v>128675</v>
      </c>
      <c r="N77" s="271">
        <f>'Касс.пл.Внеб.(50300) (2)'!N77+'Касс.пл.Внеб.(50320)'!N77</f>
        <v>128675</v>
      </c>
      <c r="O77" s="271">
        <f>'Касс.пл.Внеб.(50300) (2)'!O77+'Касс.пл.Внеб.(50320)'!O77</f>
        <v>128675</v>
      </c>
      <c r="P77" s="271">
        <f>'Касс.пл.Внеб.(50300) (2)'!P77+'Касс.пл.Внеб.(50320)'!P77</f>
        <v>128675</v>
      </c>
      <c r="Q77" s="271">
        <f>'Касс.пл.Внеб.(50300) (2)'!Q77+'Касс.пл.Внеб.(50320)'!Q77</f>
        <v>128675</v>
      </c>
    </row>
    <row r="78" spans="2:17" ht="12.75" customHeight="1" x14ac:dyDescent="0.2">
      <c r="B78" s="15" t="s">
        <v>32</v>
      </c>
      <c r="C78" s="8"/>
      <c r="D78" s="183"/>
      <c r="E78" s="77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</row>
    <row r="79" spans="2:17" ht="21" customHeight="1" x14ac:dyDescent="0.2">
      <c r="B79" s="15" t="s">
        <v>154</v>
      </c>
      <c r="C79" s="8"/>
      <c r="D79" s="183"/>
      <c r="E79" s="77">
        <f t="shared" si="4"/>
        <v>1544100</v>
      </c>
      <c r="F79" s="271">
        <f>'Касс.пл.Внеб.(50300) (2)'!F79+'Касс.пл.Внеб.(50320)'!F79</f>
        <v>128675</v>
      </c>
      <c r="G79" s="271">
        <f>'Касс.пл.Внеб.(50300) (2)'!G79+'Касс.пл.Внеб.(50320)'!G79</f>
        <v>128675</v>
      </c>
      <c r="H79" s="271">
        <f>'Касс.пл.Внеб.(50300) (2)'!H79+'Касс.пл.Внеб.(50320)'!H79</f>
        <v>128675</v>
      </c>
      <c r="I79" s="271">
        <f>'Касс.пл.Внеб.(50300) (2)'!I79+'Касс.пл.Внеб.(50320)'!I79</f>
        <v>128675</v>
      </c>
      <c r="J79" s="271">
        <f>'Касс.пл.Внеб.(50300) (2)'!J79+'Касс.пл.Внеб.(50320)'!J79</f>
        <v>128675</v>
      </c>
      <c r="K79" s="271">
        <f>'Касс.пл.Внеб.(50300) (2)'!K79+'Касс.пл.Внеб.(50320)'!K79</f>
        <v>128675</v>
      </c>
      <c r="L79" s="271">
        <f>'Касс.пл.Внеб.(50300) (2)'!L79+'Касс.пл.Внеб.(50320)'!L79</f>
        <v>128675</v>
      </c>
      <c r="M79" s="271">
        <f>'Касс.пл.Внеб.(50300) (2)'!M79+'Касс.пл.Внеб.(50320)'!M79</f>
        <v>128675</v>
      </c>
      <c r="N79" s="271">
        <f>'Касс.пл.Внеб.(50300) (2)'!N79+'Касс.пл.Внеб.(50320)'!N79</f>
        <v>128675</v>
      </c>
      <c r="O79" s="271">
        <f>'Касс.пл.Внеб.(50300) (2)'!O79+'Касс.пл.Внеб.(50320)'!O79</f>
        <v>128675</v>
      </c>
      <c r="P79" s="271">
        <f>'Касс.пл.Внеб.(50300) (2)'!P79+'Касс.пл.Внеб.(50320)'!P79</f>
        <v>128675</v>
      </c>
      <c r="Q79" s="271">
        <f>'Касс.пл.Внеб.(50300) (2)'!Q79+'Касс.пл.Внеб.(50320)'!Q79</f>
        <v>128675</v>
      </c>
    </row>
    <row r="80" spans="2:17" ht="21" customHeight="1" x14ac:dyDescent="0.2">
      <c r="B80" s="15" t="s">
        <v>155</v>
      </c>
      <c r="C80" s="8"/>
      <c r="D80" s="183"/>
      <c r="E80" s="77">
        <f t="shared" si="4"/>
        <v>0</v>
      </c>
      <c r="F80" s="271">
        <f>'Касс.пл.Внеб.(50300) (2)'!F80+'Касс.пл.Внеб.(50320)'!F80</f>
        <v>0</v>
      </c>
      <c r="G80" s="271">
        <f>'Касс.пл.Внеб.(50300) (2)'!G80+'Касс.пл.Внеб.(50320)'!G80</f>
        <v>0</v>
      </c>
      <c r="H80" s="271">
        <f>'Касс.пл.Внеб.(50300) (2)'!H80+'Касс.пл.Внеб.(50320)'!H80</f>
        <v>0</v>
      </c>
      <c r="I80" s="271">
        <f>'Касс.пл.Внеб.(50300) (2)'!I80+'Касс.пл.Внеб.(50320)'!I80</f>
        <v>0</v>
      </c>
      <c r="J80" s="271">
        <f>'Касс.пл.Внеб.(50300) (2)'!J80+'Касс.пл.Внеб.(50320)'!J80</f>
        <v>0</v>
      </c>
      <c r="K80" s="271">
        <f>'Касс.пл.Внеб.(50300) (2)'!K80+'Касс.пл.Внеб.(50320)'!K80</f>
        <v>0</v>
      </c>
      <c r="L80" s="271">
        <f>'Касс.пл.Внеб.(50300) (2)'!L80+'Касс.пл.Внеб.(50320)'!L80</f>
        <v>0</v>
      </c>
      <c r="M80" s="271">
        <f>'Касс.пл.Внеб.(50300) (2)'!M80+'Касс.пл.Внеб.(50320)'!M80</f>
        <v>0</v>
      </c>
      <c r="N80" s="271">
        <f>'Касс.пл.Внеб.(50300) (2)'!N80+'Касс.пл.Внеб.(50320)'!N80</f>
        <v>0</v>
      </c>
      <c r="O80" s="271">
        <f>'Касс.пл.Внеб.(50300) (2)'!O80+'Касс.пл.Внеб.(50320)'!O80</f>
        <v>0</v>
      </c>
      <c r="P80" s="271">
        <f>'Касс.пл.Внеб.(50300) (2)'!P80+'Касс.пл.Внеб.(50320)'!P80</f>
        <v>0</v>
      </c>
      <c r="Q80" s="271">
        <f>'Касс.пл.Внеб.(50300) (2)'!Q80+'Касс.пл.Внеб.(50320)'!Q80</f>
        <v>0</v>
      </c>
    </row>
    <row r="81" spans="2:17" ht="21" customHeight="1" x14ac:dyDescent="0.2">
      <c r="B81" s="15" t="s">
        <v>156</v>
      </c>
      <c r="C81" s="8"/>
      <c r="D81" s="183"/>
      <c r="E81" s="77">
        <f t="shared" si="4"/>
        <v>0</v>
      </c>
      <c r="F81" s="271">
        <f>'Касс.пл.Внеб.(50300) (2)'!F81+'Касс.пл.Внеб.(50320)'!F81</f>
        <v>0</v>
      </c>
      <c r="G81" s="271">
        <f>'Касс.пл.Внеб.(50300) (2)'!G81+'Касс.пл.Внеб.(50320)'!G81</f>
        <v>0</v>
      </c>
      <c r="H81" s="271">
        <f>'Касс.пл.Внеб.(50300) (2)'!H81+'Касс.пл.Внеб.(50320)'!H81</f>
        <v>0</v>
      </c>
      <c r="I81" s="271">
        <f>'Касс.пл.Внеб.(50300) (2)'!I81+'Касс.пл.Внеб.(50320)'!I81</f>
        <v>0</v>
      </c>
      <c r="J81" s="271">
        <f>'Касс.пл.Внеб.(50300) (2)'!J81+'Касс.пл.Внеб.(50320)'!J81</f>
        <v>0</v>
      </c>
      <c r="K81" s="271">
        <f>'Касс.пл.Внеб.(50300) (2)'!K81+'Касс.пл.Внеб.(50320)'!K81</f>
        <v>0</v>
      </c>
      <c r="L81" s="271">
        <f>'Касс.пл.Внеб.(50300) (2)'!L81+'Касс.пл.Внеб.(50320)'!L81</f>
        <v>0</v>
      </c>
      <c r="M81" s="271">
        <f>'Касс.пл.Внеб.(50300) (2)'!M81+'Касс.пл.Внеб.(50320)'!M81</f>
        <v>0</v>
      </c>
      <c r="N81" s="271">
        <f>'Касс.пл.Внеб.(50300) (2)'!N81+'Касс.пл.Внеб.(50320)'!N81</f>
        <v>0</v>
      </c>
      <c r="O81" s="271">
        <f>'Касс.пл.Внеб.(50300) (2)'!O81+'Касс.пл.Внеб.(50320)'!O81</f>
        <v>0</v>
      </c>
      <c r="P81" s="271">
        <f>'Касс.пл.Внеб.(50300) (2)'!P81+'Касс.пл.Внеб.(50320)'!P81</f>
        <v>0</v>
      </c>
      <c r="Q81" s="271">
        <f>'Касс.пл.Внеб.(50300) (2)'!Q81+'Касс.пл.Внеб.(50320)'!Q81</f>
        <v>0</v>
      </c>
    </row>
    <row r="82" spans="2:17" ht="21" customHeight="1" x14ac:dyDescent="0.2">
      <c r="B82" s="15" t="s">
        <v>157</v>
      </c>
      <c r="C82" s="8"/>
      <c r="D82" s="183"/>
      <c r="E82" s="77">
        <f t="shared" si="4"/>
        <v>0</v>
      </c>
      <c r="F82" s="271">
        <f>'Касс.пл.Внеб.(50300) (2)'!F82+'Касс.пл.Внеб.(50320)'!F82</f>
        <v>0</v>
      </c>
      <c r="G82" s="271">
        <f>'Касс.пл.Внеб.(50300) (2)'!G82+'Касс.пл.Внеб.(50320)'!G82</f>
        <v>0</v>
      </c>
      <c r="H82" s="271">
        <f>'Касс.пл.Внеб.(50300) (2)'!H82+'Касс.пл.Внеб.(50320)'!H82</f>
        <v>0</v>
      </c>
      <c r="I82" s="271">
        <f>'Касс.пл.Внеб.(50300) (2)'!I82+'Касс.пл.Внеб.(50320)'!I82</f>
        <v>0</v>
      </c>
      <c r="J82" s="271">
        <f>'Касс.пл.Внеб.(50300) (2)'!J82+'Касс.пл.Внеб.(50320)'!J82</f>
        <v>0</v>
      </c>
      <c r="K82" s="271">
        <f>'Касс.пл.Внеб.(50300) (2)'!K82+'Касс.пл.Внеб.(50320)'!K82</f>
        <v>0</v>
      </c>
      <c r="L82" s="271">
        <f>'Касс.пл.Внеб.(50300) (2)'!L82+'Касс.пл.Внеб.(50320)'!L82</f>
        <v>0</v>
      </c>
      <c r="M82" s="271">
        <f>'Касс.пл.Внеб.(50300) (2)'!M82+'Касс.пл.Внеб.(50320)'!M82</f>
        <v>0</v>
      </c>
      <c r="N82" s="271">
        <f>'Касс.пл.Внеб.(50300) (2)'!N82+'Касс.пл.Внеб.(50320)'!N82</f>
        <v>0</v>
      </c>
      <c r="O82" s="271">
        <f>'Касс.пл.Внеб.(50300) (2)'!O82+'Касс.пл.Внеб.(50320)'!O82</f>
        <v>0</v>
      </c>
      <c r="P82" s="271">
        <f>'Касс.пл.Внеб.(50300) (2)'!P82+'Касс.пл.Внеб.(50320)'!P82</f>
        <v>0</v>
      </c>
      <c r="Q82" s="271">
        <f>'Касс.пл.Внеб.(50300) (2)'!Q82+'Касс.пл.Внеб.(50320)'!Q82</f>
        <v>0</v>
      </c>
    </row>
    <row r="83" spans="2:17" ht="21" customHeight="1" x14ac:dyDescent="0.2">
      <c r="B83" s="16" t="s">
        <v>72</v>
      </c>
      <c r="C83" s="10" t="s">
        <v>73</v>
      </c>
      <c r="D83" s="185"/>
      <c r="E83" s="77">
        <f t="shared" si="4"/>
        <v>0</v>
      </c>
      <c r="F83" s="77">
        <f>F85+F86</f>
        <v>0</v>
      </c>
      <c r="G83" s="77">
        <f t="shared" ref="G83:N83" si="14">G85+G86</f>
        <v>0</v>
      </c>
      <c r="H83" s="77">
        <f t="shared" si="14"/>
        <v>0</v>
      </c>
      <c r="I83" s="77">
        <f t="shared" si="14"/>
        <v>0</v>
      </c>
      <c r="J83" s="77">
        <f t="shared" si="14"/>
        <v>0</v>
      </c>
      <c r="K83" s="77">
        <f t="shared" si="14"/>
        <v>0</v>
      </c>
      <c r="L83" s="77">
        <f t="shared" si="14"/>
        <v>0</v>
      </c>
      <c r="M83" s="77">
        <f t="shared" si="14"/>
        <v>0</v>
      </c>
      <c r="N83" s="77">
        <f t="shared" si="14"/>
        <v>0</v>
      </c>
      <c r="O83" s="77">
        <f>O85+O86</f>
        <v>0</v>
      </c>
      <c r="P83" s="77">
        <f>P85+P86</f>
        <v>0</v>
      </c>
      <c r="Q83" s="77">
        <f>Q85+Q86</f>
        <v>0</v>
      </c>
    </row>
    <row r="84" spans="2:17" ht="9.75" customHeight="1" x14ac:dyDescent="0.2">
      <c r="B84" s="15" t="s">
        <v>32</v>
      </c>
      <c r="C84" s="7"/>
      <c r="D84" s="186"/>
      <c r="E84" s="77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</row>
    <row r="85" spans="2:17" ht="33.6" customHeight="1" x14ac:dyDescent="0.2">
      <c r="B85" s="15" t="s">
        <v>74</v>
      </c>
      <c r="C85" s="8" t="s">
        <v>75</v>
      </c>
      <c r="D85" s="183"/>
      <c r="E85" s="77">
        <f t="shared" si="4"/>
        <v>0</v>
      </c>
      <c r="F85" s="271">
        <f>'Касс.пл.Внеб.(50300) (2)'!F85+'Касс.пл.Внеб.(50320)'!F85</f>
        <v>0</v>
      </c>
      <c r="G85" s="271">
        <f>'Касс.пл.Внеб.(50300) (2)'!G85+'Касс.пл.Внеб.(50320)'!G85</f>
        <v>0</v>
      </c>
      <c r="H85" s="271">
        <f>'Касс.пл.Внеб.(50300) (2)'!H85+'Касс.пл.Внеб.(50320)'!H85</f>
        <v>0</v>
      </c>
      <c r="I85" s="271">
        <f>'Касс.пл.Внеб.(50300) (2)'!I85+'Касс.пл.Внеб.(50320)'!I85</f>
        <v>0</v>
      </c>
      <c r="J85" s="271">
        <f>'Касс.пл.Внеб.(50300) (2)'!J85+'Касс.пл.Внеб.(50320)'!J85</f>
        <v>0</v>
      </c>
      <c r="K85" s="271">
        <f>'Касс.пл.Внеб.(50300) (2)'!K85+'Касс.пл.Внеб.(50320)'!K85</f>
        <v>0</v>
      </c>
      <c r="L85" s="271">
        <f>'Касс.пл.Внеб.(50300) (2)'!L85+'Касс.пл.Внеб.(50320)'!L85</f>
        <v>0</v>
      </c>
      <c r="M85" s="271">
        <f>'Касс.пл.Внеб.(50300) (2)'!M85+'Касс.пл.Внеб.(50320)'!M85</f>
        <v>0</v>
      </c>
      <c r="N85" s="271">
        <f>'Касс.пл.Внеб.(50300) (2)'!N85+'Касс.пл.Внеб.(50320)'!N85</f>
        <v>0</v>
      </c>
      <c r="O85" s="271">
        <f>'Касс.пл.Внеб.(50300) (2)'!O85+'Касс.пл.Внеб.(50320)'!O85</f>
        <v>0</v>
      </c>
      <c r="P85" s="271">
        <f>'Касс.пл.Внеб.(50300) (2)'!P85+'Касс.пл.Внеб.(50320)'!P85</f>
        <v>0</v>
      </c>
      <c r="Q85" s="271">
        <f>'Касс.пл.Внеб.(50300) (2)'!Q85+'Касс.пл.Внеб.(50320)'!Q85</f>
        <v>0</v>
      </c>
    </row>
    <row r="86" spans="2:17" ht="31.15" customHeight="1" x14ac:dyDescent="0.2">
      <c r="B86" s="15" t="s">
        <v>76</v>
      </c>
      <c r="C86" s="8" t="s">
        <v>77</v>
      </c>
      <c r="D86" s="183"/>
      <c r="E86" s="77">
        <f t="shared" si="4"/>
        <v>0</v>
      </c>
      <c r="F86" s="271">
        <f>'Касс.пл.Внеб.(50300) (2)'!F86+'Касс.пл.Внеб.(50320)'!F86</f>
        <v>0</v>
      </c>
      <c r="G86" s="271">
        <f>'Касс.пл.Внеб.(50300) (2)'!G86+'Касс.пл.Внеб.(50320)'!G86</f>
        <v>0</v>
      </c>
      <c r="H86" s="271">
        <f>'Касс.пл.Внеб.(50300) (2)'!H86+'Касс.пл.Внеб.(50320)'!H86</f>
        <v>0</v>
      </c>
      <c r="I86" s="271">
        <f>'Касс.пл.Внеб.(50300) (2)'!I86+'Касс.пл.Внеб.(50320)'!I86</f>
        <v>0</v>
      </c>
      <c r="J86" s="271">
        <f>'Касс.пл.Внеб.(50300) (2)'!J86+'Касс.пл.Внеб.(50320)'!J86</f>
        <v>0</v>
      </c>
      <c r="K86" s="271">
        <f>'Касс.пл.Внеб.(50300) (2)'!K86+'Касс.пл.Внеб.(50320)'!K86</f>
        <v>0</v>
      </c>
      <c r="L86" s="271">
        <f>'Касс.пл.Внеб.(50300) (2)'!L86+'Касс.пл.Внеб.(50320)'!L86</f>
        <v>0</v>
      </c>
      <c r="M86" s="271">
        <f>'Касс.пл.Внеб.(50300) (2)'!M86+'Касс.пл.Внеб.(50320)'!M86</f>
        <v>0</v>
      </c>
      <c r="N86" s="271">
        <f>'Касс.пл.Внеб.(50300) (2)'!N86+'Касс.пл.Внеб.(50320)'!N86</f>
        <v>0</v>
      </c>
      <c r="O86" s="271">
        <f>'Касс.пл.Внеб.(50300) (2)'!O86+'Касс.пл.Внеб.(50320)'!O86</f>
        <v>0</v>
      </c>
      <c r="P86" s="271">
        <f>'Касс.пл.Внеб.(50300) (2)'!P86+'Касс.пл.Внеб.(50320)'!P86</f>
        <v>0</v>
      </c>
      <c r="Q86" s="271">
        <f>'Касс.пл.Внеб.(50300) (2)'!Q86+'Касс.пл.Внеб.(50320)'!Q86</f>
        <v>0</v>
      </c>
    </row>
    <row r="87" spans="2:17" ht="9.75" customHeight="1" x14ac:dyDescent="0.2">
      <c r="B87" s="15" t="s">
        <v>78</v>
      </c>
      <c r="C87" s="7"/>
      <c r="D87" s="186"/>
      <c r="E87" s="77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</row>
    <row r="88" spans="2:17" ht="21" customHeight="1" x14ac:dyDescent="0.2">
      <c r="B88" s="15" t="s">
        <v>79</v>
      </c>
      <c r="C88" s="8" t="s">
        <v>36</v>
      </c>
      <c r="D88" s="183"/>
      <c r="E88" s="77">
        <f>F88+G88+H88+I88+J88+K88+L88+M88+N88+O88+P88+Q88</f>
        <v>0</v>
      </c>
      <c r="F88" s="271">
        <f>'Касс.пл.Внеб.(50300) (2)'!F88+'Касс.пл.Внеб.(50320)'!F88</f>
        <v>0</v>
      </c>
      <c r="G88" s="271">
        <f>'Касс.пл.Внеб.(50300) (2)'!G88+'Касс.пл.Внеб.(50320)'!G88</f>
        <v>0</v>
      </c>
      <c r="H88" s="271">
        <f>'Касс.пл.Внеб.(50300) (2)'!H88+'Касс.пл.Внеб.(50320)'!H88</f>
        <v>0</v>
      </c>
      <c r="I88" s="271">
        <f>'Касс.пл.Внеб.(50300) (2)'!I88+'Касс.пл.Внеб.(50320)'!I88</f>
        <v>0</v>
      </c>
      <c r="J88" s="271">
        <f>'Касс.пл.Внеб.(50300) (2)'!J88+'Касс.пл.Внеб.(50320)'!J88</f>
        <v>0</v>
      </c>
      <c r="K88" s="271">
        <f>'Касс.пл.Внеб.(50300) (2)'!K88+'Касс.пл.Внеб.(50320)'!K88</f>
        <v>0</v>
      </c>
      <c r="L88" s="271">
        <f>'Касс.пл.Внеб.(50300) (2)'!L88+'Касс.пл.Внеб.(50320)'!L88</f>
        <v>0</v>
      </c>
      <c r="M88" s="271">
        <f>'Касс.пл.Внеб.(50300) (2)'!M88+'Касс.пл.Внеб.(50320)'!M88</f>
        <v>0</v>
      </c>
      <c r="N88" s="271">
        <f>'Касс.пл.Внеб.(50300) (2)'!N88+'Касс.пл.Внеб.(50320)'!N88</f>
        <v>0</v>
      </c>
      <c r="O88" s="271">
        <f>'Касс.пл.Внеб.(50300) (2)'!O88+'Касс.пл.Внеб.(50320)'!O88</f>
        <v>0</v>
      </c>
      <c r="P88" s="271">
        <f>'Касс.пл.Внеб.(50300) (2)'!P88+'Касс.пл.Внеб.(50320)'!P88</f>
        <v>0</v>
      </c>
      <c r="Q88" s="271">
        <f>'Касс.пл.Внеб.(50300) (2)'!Q88+'Касс.пл.Внеб.(50320)'!Q88</f>
        <v>0</v>
      </c>
    </row>
  </sheetData>
  <sheetProtection sheet="1" formatCells="0" formatColumns="0" formatRows="0"/>
  <mergeCells count="16">
    <mergeCell ref="B17:B18"/>
    <mergeCell ref="C17:C18"/>
    <mergeCell ref="D17:D18"/>
    <mergeCell ref="B15:Q15"/>
    <mergeCell ref="E17:E18"/>
    <mergeCell ref="F17:Q17"/>
    <mergeCell ref="P1:Q1"/>
    <mergeCell ref="K2:Q2"/>
    <mergeCell ref="O4:P4"/>
    <mergeCell ref="O6:P6"/>
    <mergeCell ref="N7:Q7"/>
    <mergeCell ref="K8:Q8"/>
    <mergeCell ref="B11:Q11"/>
    <mergeCell ref="B12:Q12"/>
    <mergeCell ref="B13:Q13"/>
    <mergeCell ref="B14:Q14"/>
  </mergeCells>
  <phoneticPr fontId="4" type="noConversion"/>
  <printOptions horizontalCentered="1"/>
  <pageMargins left="1.1811023622047245" right="0.19685039370078741" top="0.15748031496062992" bottom="0.15748031496062992" header="0.15748031496062992" footer="0.15748031496062992"/>
  <pageSetup paperSize="9" scale="33" orientation="landscape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H88"/>
  <sheetViews>
    <sheetView view="pageBreakPreview" topLeftCell="C1" zoomScaleNormal="85" zoomScaleSheetLayoutView="100" workbookViewId="0">
      <selection activeCell="P52" sqref="P52"/>
    </sheetView>
  </sheetViews>
  <sheetFormatPr defaultRowHeight="12.75" x14ac:dyDescent="0.2"/>
  <cols>
    <col min="1" max="1" width="1.28515625" customWidth="1"/>
    <col min="2" max="2" width="54.7109375" customWidth="1"/>
    <col min="3" max="4" width="11.42578125" customWidth="1"/>
    <col min="5" max="5" width="16" customWidth="1"/>
    <col min="6" max="7" width="14.7109375" customWidth="1"/>
    <col min="8" max="8" width="17.140625" customWidth="1"/>
    <col min="9" max="9" width="16.28515625" customWidth="1"/>
    <col min="10" max="12" width="14.7109375" customWidth="1"/>
    <col min="13" max="14" width="17.7109375" customWidth="1"/>
    <col min="15" max="15" width="17.28515625" customWidth="1"/>
    <col min="16" max="16" width="16.7109375" customWidth="1"/>
    <col min="17" max="17" width="19.42578125" customWidth="1"/>
  </cols>
  <sheetData>
    <row r="1" spans="2:34" x14ac:dyDescent="0.2">
      <c r="F1" s="2"/>
      <c r="G1" s="2"/>
      <c r="H1" s="2"/>
      <c r="I1" s="2"/>
      <c r="J1" s="2"/>
      <c r="K1" s="29"/>
      <c r="L1" s="29"/>
      <c r="M1" s="29"/>
      <c r="N1" s="29"/>
      <c r="O1" s="29"/>
      <c r="P1" s="443" t="s">
        <v>272</v>
      </c>
      <c r="Q1" s="443"/>
    </row>
    <row r="2" spans="2:34" ht="12.75" customHeight="1" x14ac:dyDescent="0.2">
      <c r="F2" s="2"/>
      <c r="G2" s="2"/>
      <c r="H2" s="2"/>
      <c r="I2" s="2"/>
      <c r="J2" s="2"/>
      <c r="K2" s="444"/>
      <c r="L2" s="444"/>
      <c r="M2" s="444"/>
      <c r="N2" s="444"/>
      <c r="O2" s="444"/>
      <c r="P2" s="444"/>
      <c r="Q2" s="444"/>
    </row>
    <row r="3" spans="2:34" x14ac:dyDescent="0.2">
      <c r="F3" s="2"/>
      <c r="G3" s="2"/>
      <c r="H3" s="2"/>
      <c r="I3" s="2"/>
      <c r="J3" s="2"/>
      <c r="K3" s="29"/>
      <c r="L3" s="29"/>
      <c r="M3" s="29"/>
      <c r="N3" s="29"/>
      <c r="O3" s="29"/>
      <c r="P3" s="29"/>
      <c r="Q3" s="192"/>
    </row>
    <row r="4" spans="2:34" ht="13.15" customHeight="1" x14ac:dyDescent="0.2">
      <c r="F4" s="2"/>
      <c r="G4" s="2"/>
      <c r="H4" s="2"/>
      <c r="I4" s="2"/>
      <c r="J4" s="2"/>
      <c r="K4" s="67"/>
      <c r="L4" s="67"/>
      <c r="M4" s="67"/>
      <c r="N4" s="67"/>
      <c r="O4" s="445" t="s">
        <v>218</v>
      </c>
      <c r="P4" s="445"/>
      <c r="Q4" s="67"/>
    </row>
    <row r="5" spans="2:34" ht="24.75" customHeight="1" x14ac:dyDescent="0.2">
      <c r="F5" s="2"/>
      <c r="G5" s="2"/>
      <c r="H5" s="2"/>
      <c r="I5" s="2"/>
      <c r="J5" s="2"/>
      <c r="K5" s="189"/>
      <c r="L5" s="189"/>
      <c r="M5" s="189"/>
      <c r="N5" s="190"/>
      <c r="O5" s="190" t="s">
        <v>237</v>
      </c>
      <c r="P5" s="190"/>
      <c r="Q5" s="190"/>
    </row>
    <row r="6" spans="2:34" ht="11.45" customHeight="1" x14ac:dyDescent="0.2">
      <c r="F6" s="2"/>
      <c r="G6" s="2"/>
      <c r="H6" s="2"/>
      <c r="I6" s="2"/>
      <c r="J6" s="2"/>
      <c r="K6" s="29"/>
      <c r="L6" s="29"/>
      <c r="M6" s="29"/>
      <c r="N6" s="29"/>
      <c r="O6" s="446" t="s">
        <v>219</v>
      </c>
      <c r="P6" s="446"/>
      <c r="Q6" s="68"/>
    </row>
    <row r="7" spans="2:34" ht="15.6" customHeight="1" x14ac:dyDescent="0.2">
      <c r="F7" s="2"/>
      <c r="G7" s="2"/>
      <c r="H7" s="2"/>
      <c r="I7" s="2"/>
      <c r="J7" s="2"/>
      <c r="K7" s="69"/>
      <c r="L7" s="69"/>
      <c r="M7" s="69"/>
      <c r="N7" s="447" t="s">
        <v>253</v>
      </c>
      <c r="O7" s="447"/>
      <c r="P7" s="447"/>
      <c r="Q7" s="447"/>
    </row>
    <row r="8" spans="2:34" ht="10.9" customHeight="1" x14ac:dyDescent="0.2">
      <c r="F8" s="2"/>
      <c r="G8" s="2"/>
      <c r="H8" s="2"/>
      <c r="I8" s="2"/>
      <c r="J8" s="2"/>
      <c r="K8" s="428" t="s">
        <v>124</v>
      </c>
      <c r="L8" s="428"/>
      <c r="M8" s="428"/>
      <c r="N8" s="428"/>
      <c r="O8" s="428"/>
      <c r="P8" s="428"/>
      <c r="Q8" s="428"/>
    </row>
    <row r="9" spans="2:34" x14ac:dyDescent="0.2">
      <c r="F9" s="2"/>
      <c r="G9" s="2"/>
      <c r="H9" s="2"/>
      <c r="I9" s="2"/>
      <c r="J9" s="2"/>
      <c r="L9" s="83"/>
      <c r="M9" s="83"/>
      <c r="N9" s="83"/>
      <c r="O9" s="191" t="s">
        <v>262</v>
      </c>
      <c r="P9" s="199" t="s">
        <v>261</v>
      </c>
      <c r="Q9" s="70" t="s">
        <v>220</v>
      </c>
    </row>
    <row r="11" spans="2:34" ht="18" x14ac:dyDescent="0.2">
      <c r="B11" s="448" t="s">
        <v>108</v>
      </c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</row>
    <row r="12" spans="2:34" ht="13.9" customHeight="1" x14ac:dyDescent="0.2">
      <c r="B12" s="449" t="s">
        <v>118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</row>
    <row r="13" spans="2:34" ht="16.5" x14ac:dyDescent="0.2">
      <c r="B13" s="450" t="s">
        <v>107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</row>
    <row r="14" spans="2:34" ht="12.75" customHeight="1" x14ac:dyDescent="0.2">
      <c r="B14" s="342" t="str">
        <f>'Касс. план (50400)'!B14:Q14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  <c r="AE14" s="1"/>
      <c r="AF14" s="1"/>
      <c r="AG14" s="1"/>
      <c r="AH14" s="1"/>
    </row>
    <row r="15" spans="2:34" ht="16.5" x14ac:dyDescent="0.2">
      <c r="B15" s="455" t="s">
        <v>4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23" x14ac:dyDescent="0.2">
      <c r="B17" s="453" t="s">
        <v>11</v>
      </c>
      <c r="C17" s="451" t="s">
        <v>35</v>
      </c>
      <c r="D17" s="451" t="s">
        <v>165</v>
      </c>
      <c r="E17" s="438" t="s">
        <v>191</v>
      </c>
      <c r="F17" s="456" t="s">
        <v>192</v>
      </c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8"/>
    </row>
    <row r="18" spans="2:23" ht="18" customHeight="1" x14ac:dyDescent="0.2">
      <c r="B18" s="454"/>
      <c r="C18" s="452"/>
      <c r="D18" s="452"/>
      <c r="E18" s="439"/>
      <c r="F18" s="193" t="s">
        <v>193</v>
      </c>
      <c r="G18" s="193" t="s">
        <v>194</v>
      </c>
      <c r="H18" s="193" t="s">
        <v>195</v>
      </c>
      <c r="I18" s="193" t="s">
        <v>196</v>
      </c>
      <c r="J18" s="193" t="s">
        <v>197</v>
      </c>
      <c r="K18" s="193" t="s">
        <v>198</v>
      </c>
      <c r="L18" s="193" t="s">
        <v>199</v>
      </c>
      <c r="M18" s="193" t="s">
        <v>200</v>
      </c>
      <c r="N18" s="193" t="s">
        <v>201</v>
      </c>
      <c r="O18" s="193" t="s">
        <v>202</v>
      </c>
      <c r="P18" s="193" t="s">
        <v>203</v>
      </c>
      <c r="Q18" s="193" t="s">
        <v>204</v>
      </c>
    </row>
    <row r="19" spans="2:23" ht="18" customHeight="1" x14ac:dyDescent="0.2">
      <c r="B19" s="12" t="s">
        <v>97</v>
      </c>
      <c r="C19" s="14"/>
      <c r="D19" s="14"/>
      <c r="E19" s="81">
        <f>F19+G19+H19+I19+J19+K19+L19+M19+N19+O19+P19+Q19</f>
        <v>0</v>
      </c>
      <c r="F19" s="220">
        <f>'Остаток Внеб.(50300)'!F19</f>
        <v>0</v>
      </c>
      <c r="G19" s="220">
        <f>'Остаток Внеб.(50300)'!G19</f>
        <v>0</v>
      </c>
      <c r="H19" s="220">
        <f>'Остаток Внеб.(50300)'!H19</f>
        <v>0</v>
      </c>
      <c r="I19" s="220">
        <f>'Остаток Внеб.(50300)'!I19</f>
        <v>0</v>
      </c>
      <c r="J19" s="220">
        <f>'Остаток Внеб.(50300)'!J19</f>
        <v>0</v>
      </c>
      <c r="K19" s="220">
        <f>'Остаток Внеб.(50300)'!K19</f>
        <v>0</v>
      </c>
      <c r="L19" s="220">
        <f>'Остаток Внеб.(50300)'!L19</f>
        <v>0</v>
      </c>
      <c r="M19" s="220">
        <f>'Остаток Внеб.(50300)'!M19</f>
        <v>0</v>
      </c>
      <c r="N19" s="220">
        <f>'Остаток Внеб.(50300)'!N19</f>
        <v>0</v>
      </c>
      <c r="O19" s="220">
        <f>'Остаток Внеб.(50300)'!O19</f>
        <v>0</v>
      </c>
      <c r="P19" s="220">
        <f>'Остаток Внеб.(50300)'!P19</f>
        <v>0</v>
      </c>
      <c r="Q19" s="220">
        <f>'Остаток Внеб.(50300)'!Q19</f>
        <v>0</v>
      </c>
    </row>
    <row r="20" spans="2:23" ht="18" customHeight="1" x14ac:dyDescent="0.2">
      <c r="B20" s="12" t="s">
        <v>102</v>
      </c>
      <c r="C20" s="14"/>
      <c r="D20" s="14"/>
      <c r="E20" s="82">
        <f>F20+G20+H20+I20+J20+K20+L20+M20+N20+O20+P20+Q20</f>
        <v>3860000</v>
      </c>
      <c r="F20" s="224">
        <f>IF(F22&gt;0,IF((F29-F19)=(F22+F23+F24+F25+F26+F27+F28),F29-F19,"Ошибка!"),0)</f>
        <v>293138</v>
      </c>
      <c r="G20" s="224">
        <f t="shared" ref="G20:P20" si="0">IF(G22&gt;0,IF((G29-G19)=(G22+G23+G24+G25+G26+G27+G28),G29-G19,"Ошибка!"),0)</f>
        <v>293438</v>
      </c>
      <c r="H20" s="224">
        <f t="shared" si="0"/>
        <v>293544</v>
      </c>
      <c r="I20" s="224">
        <f t="shared" si="0"/>
        <v>313118</v>
      </c>
      <c r="J20" s="224">
        <f t="shared" si="0"/>
        <v>313318</v>
      </c>
      <c r="K20" s="224">
        <f t="shared" si="0"/>
        <v>313323</v>
      </c>
      <c r="L20" s="224">
        <f t="shared" si="0"/>
        <v>346480</v>
      </c>
      <c r="M20" s="224">
        <f t="shared" si="0"/>
        <v>346680</v>
      </c>
      <c r="N20" s="224">
        <f t="shared" si="0"/>
        <v>346686</v>
      </c>
      <c r="O20" s="224">
        <f>IF(O22&gt;0,IF((O29-O19)=(O22+O23+O24+O25+O26+O27+O28),O29-O19,"Ошибка!"),0)</f>
        <v>333289</v>
      </c>
      <c r="P20" s="224">
        <f t="shared" si="0"/>
        <v>333489</v>
      </c>
      <c r="Q20" s="224">
        <f>IF(Q22&gt;0,IF((Q29-Q19)=(Q22+Q23+Q24+Q25+Q26+Q27+Q28),Q29-Q19,"Ошибка!"),0)</f>
        <v>333497</v>
      </c>
    </row>
    <row r="21" spans="2:23" ht="11.25" customHeight="1" x14ac:dyDescent="0.2">
      <c r="B21" s="12" t="s">
        <v>33</v>
      </c>
      <c r="C21" s="14"/>
      <c r="D21" s="14"/>
      <c r="E21" s="82">
        <f t="shared" ref="E21:E29" si="1">F21+G21+H21+I21+J21+K21+L21+M21+N21+O21+P21+Q21</f>
        <v>0</v>
      </c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2:23" x14ac:dyDescent="0.2">
      <c r="B22" s="12" t="s">
        <v>231</v>
      </c>
      <c r="C22" s="14"/>
      <c r="D22" s="14"/>
      <c r="E22" s="82">
        <f t="shared" si="1"/>
        <v>3860000</v>
      </c>
      <c r="F22" s="79">
        <v>293138</v>
      </c>
      <c r="G22" s="79">
        <v>293438</v>
      </c>
      <c r="H22" s="79">
        <v>293544</v>
      </c>
      <c r="I22" s="79">
        <v>313118</v>
      </c>
      <c r="J22" s="79">
        <v>313318</v>
      </c>
      <c r="K22" s="79">
        <v>313323</v>
      </c>
      <c r="L22" s="79">
        <v>346480</v>
      </c>
      <c r="M22" s="79">
        <v>346680</v>
      </c>
      <c r="N22" s="79">
        <v>346686</v>
      </c>
      <c r="O22" s="79">
        <v>333289</v>
      </c>
      <c r="P22" s="79">
        <v>333489</v>
      </c>
      <c r="Q22" s="79">
        <v>333497</v>
      </c>
    </row>
    <row r="23" spans="2:23" ht="25.5" x14ac:dyDescent="0.2">
      <c r="B23" s="12" t="s">
        <v>232</v>
      </c>
      <c r="C23" s="14"/>
      <c r="D23" s="14"/>
      <c r="E23" s="82">
        <f t="shared" si="1"/>
        <v>0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23" x14ac:dyDescent="0.2">
      <c r="B24" s="12" t="s">
        <v>233</v>
      </c>
      <c r="C24" s="14"/>
      <c r="D24" s="14"/>
      <c r="E24" s="82">
        <f t="shared" si="1"/>
        <v>0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23" x14ac:dyDescent="0.2">
      <c r="B25" s="12" t="s">
        <v>236</v>
      </c>
      <c r="C25" s="14"/>
      <c r="D25" s="14"/>
      <c r="E25" s="82">
        <f t="shared" si="1"/>
        <v>0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23" x14ac:dyDescent="0.2">
      <c r="B26" s="12" t="s">
        <v>122</v>
      </c>
      <c r="C26" s="14"/>
      <c r="D26" s="14"/>
      <c r="E26" s="82">
        <f t="shared" si="1"/>
        <v>0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23" x14ac:dyDescent="0.2">
      <c r="B27" s="12" t="s">
        <v>235</v>
      </c>
      <c r="C27" s="14"/>
      <c r="D27" s="14"/>
      <c r="E27" s="82">
        <f t="shared" si="1"/>
        <v>0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23" ht="25.5" x14ac:dyDescent="0.2">
      <c r="B28" s="12" t="s">
        <v>234</v>
      </c>
      <c r="C28" s="14"/>
      <c r="D28" s="14"/>
      <c r="E28" s="82">
        <f t="shared" si="1"/>
        <v>0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23" ht="15" customHeight="1" x14ac:dyDescent="0.2">
      <c r="B29" s="12" t="s">
        <v>38</v>
      </c>
      <c r="C29" s="13"/>
      <c r="D29" s="13"/>
      <c r="E29" s="82">
        <f t="shared" si="1"/>
        <v>3860000</v>
      </c>
      <c r="F29" s="77">
        <f>F31+F35+F56+F59+F63+F72+F83</f>
        <v>293138</v>
      </c>
      <c r="G29" s="77">
        <f>G31+G35+G56+G59+G63+G72+G83</f>
        <v>293438</v>
      </c>
      <c r="H29" s="77">
        <f>H31+H35+H56+H59+H63+H72+H83</f>
        <v>293544</v>
      </c>
      <c r="I29" s="77">
        <f t="shared" ref="I29:Q29" si="2">I31+I35+I56+I59+I63+I72+I83</f>
        <v>313118</v>
      </c>
      <c r="J29" s="77">
        <f t="shared" si="2"/>
        <v>313318</v>
      </c>
      <c r="K29" s="77">
        <f t="shared" si="2"/>
        <v>313323</v>
      </c>
      <c r="L29" s="77">
        <f t="shared" si="2"/>
        <v>346480</v>
      </c>
      <c r="M29" s="77">
        <f t="shared" si="2"/>
        <v>346680</v>
      </c>
      <c r="N29" s="77">
        <f t="shared" si="2"/>
        <v>346686</v>
      </c>
      <c r="O29" s="77">
        <f t="shared" si="2"/>
        <v>333289</v>
      </c>
      <c r="P29" s="77">
        <f t="shared" si="2"/>
        <v>333489</v>
      </c>
      <c r="Q29" s="77">
        <f t="shared" si="2"/>
        <v>333497</v>
      </c>
      <c r="W29" t="s">
        <v>222</v>
      </c>
    </row>
    <row r="30" spans="2:23" ht="11.25" customHeight="1" x14ac:dyDescent="0.2">
      <c r="B30" s="12" t="s">
        <v>33</v>
      </c>
      <c r="C30" s="13"/>
      <c r="D30" s="13"/>
      <c r="E30" s="82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23" ht="27.6" customHeight="1" x14ac:dyDescent="0.2">
      <c r="B31" s="16" t="s">
        <v>101</v>
      </c>
      <c r="C31" s="19">
        <v>210</v>
      </c>
      <c r="D31" s="182"/>
      <c r="E31" s="82">
        <f t="shared" ref="E31:E86" si="3">F31+G31+H31+I31+J31+K31+L31+M31+N31+O31+P31+Q31</f>
        <v>1917900</v>
      </c>
      <c r="F31" s="82">
        <f>F32+F33+F34</f>
        <v>142663</v>
      </c>
      <c r="G31" s="82">
        <f t="shared" ref="G31:N31" si="4">G32+G33+G34</f>
        <v>133263</v>
      </c>
      <c r="H31" s="82">
        <f t="shared" si="4"/>
        <v>133369</v>
      </c>
      <c r="I31" s="82">
        <f t="shared" si="4"/>
        <v>152943</v>
      </c>
      <c r="J31" s="82">
        <f t="shared" si="4"/>
        <v>153143</v>
      </c>
      <c r="K31" s="82">
        <f t="shared" si="4"/>
        <v>153148</v>
      </c>
      <c r="L31" s="82">
        <f t="shared" si="4"/>
        <v>156305</v>
      </c>
      <c r="M31" s="82">
        <f>M32+M33+M34</f>
        <v>186505</v>
      </c>
      <c r="N31" s="82">
        <f t="shared" si="4"/>
        <v>186511</v>
      </c>
      <c r="O31" s="82">
        <f>O32+O33+O34</f>
        <v>173114</v>
      </c>
      <c r="P31" s="82">
        <f>P32+P33+P34</f>
        <v>173314</v>
      </c>
      <c r="Q31" s="82">
        <f>Q32+Q33+Q34</f>
        <v>173622</v>
      </c>
    </row>
    <row r="32" spans="2:23" ht="21" customHeight="1" x14ac:dyDescent="0.2">
      <c r="B32" s="15" t="s">
        <v>39</v>
      </c>
      <c r="C32" s="8" t="s">
        <v>40</v>
      </c>
      <c r="D32" s="188" t="s">
        <v>209</v>
      </c>
      <c r="E32" s="82">
        <f t="shared" si="3"/>
        <v>1450000</v>
      </c>
      <c r="F32" s="79">
        <v>107652</v>
      </c>
      <c r="G32" s="79">
        <v>100432</v>
      </c>
      <c r="H32" s="79">
        <v>100514</v>
      </c>
      <c r="I32" s="79">
        <v>115547</v>
      </c>
      <c r="J32" s="79">
        <v>115701</v>
      </c>
      <c r="K32" s="79">
        <v>115705</v>
      </c>
      <c r="L32" s="79">
        <v>118129</v>
      </c>
      <c r="M32" s="79">
        <v>141325</v>
      </c>
      <c r="N32" s="79">
        <v>141329</v>
      </c>
      <c r="O32" s="79">
        <v>131040</v>
      </c>
      <c r="P32" s="79">
        <v>131193</v>
      </c>
      <c r="Q32" s="79">
        <v>131433</v>
      </c>
    </row>
    <row r="33" spans="2:17" ht="21" customHeight="1" x14ac:dyDescent="0.2">
      <c r="B33" s="15" t="s">
        <v>41</v>
      </c>
      <c r="C33" s="6">
        <v>212</v>
      </c>
      <c r="D33" s="221">
        <v>112</v>
      </c>
      <c r="E33" s="82">
        <f t="shared" si="3"/>
        <v>30000</v>
      </c>
      <c r="F33" s="79">
        <v>2500</v>
      </c>
      <c r="G33" s="79">
        <v>2500</v>
      </c>
      <c r="H33" s="79">
        <v>2500</v>
      </c>
      <c r="I33" s="79">
        <v>2500</v>
      </c>
      <c r="J33" s="79">
        <v>2500</v>
      </c>
      <c r="K33" s="79">
        <v>2500</v>
      </c>
      <c r="L33" s="79">
        <v>2500</v>
      </c>
      <c r="M33" s="79">
        <v>2500</v>
      </c>
      <c r="N33" s="79">
        <v>2500</v>
      </c>
      <c r="O33" s="79">
        <v>2500</v>
      </c>
      <c r="P33" s="79">
        <v>2500</v>
      </c>
      <c r="Q33" s="79">
        <v>2500</v>
      </c>
    </row>
    <row r="34" spans="2:17" ht="21" customHeight="1" x14ac:dyDescent="0.2">
      <c r="B34" s="15" t="s">
        <v>42</v>
      </c>
      <c r="C34" s="8" t="s">
        <v>43</v>
      </c>
      <c r="D34" s="188" t="s">
        <v>210</v>
      </c>
      <c r="E34" s="82">
        <f t="shared" si="3"/>
        <v>437900</v>
      </c>
      <c r="F34" s="79">
        <v>32511</v>
      </c>
      <c r="G34" s="79">
        <v>30331</v>
      </c>
      <c r="H34" s="79">
        <v>30355</v>
      </c>
      <c r="I34" s="79">
        <v>34896</v>
      </c>
      <c r="J34" s="79">
        <v>34942</v>
      </c>
      <c r="K34" s="79">
        <v>34943</v>
      </c>
      <c r="L34" s="79">
        <v>35676</v>
      </c>
      <c r="M34" s="79">
        <v>42680</v>
      </c>
      <c r="N34" s="79">
        <v>42682</v>
      </c>
      <c r="O34" s="79">
        <v>39574</v>
      </c>
      <c r="P34" s="79">
        <v>39621</v>
      </c>
      <c r="Q34" s="79">
        <v>39689</v>
      </c>
    </row>
    <row r="35" spans="2:17" ht="21" customHeight="1" x14ac:dyDescent="0.2">
      <c r="B35" s="16" t="s">
        <v>44</v>
      </c>
      <c r="C35" s="10" t="s">
        <v>45</v>
      </c>
      <c r="D35" s="188"/>
      <c r="E35" s="82">
        <f t="shared" si="3"/>
        <v>365000</v>
      </c>
      <c r="F35" s="82">
        <f>F37+F38+F42+F43+F47+F50</f>
        <v>18800</v>
      </c>
      <c r="G35" s="82">
        <f t="shared" ref="G35:N35" si="5">G37+G38+G42+G43+G47+G50</f>
        <v>31500</v>
      </c>
      <c r="H35" s="82">
        <f t="shared" si="5"/>
        <v>31500</v>
      </c>
      <c r="I35" s="82">
        <f t="shared" si="5"/>
        <v>31500</v>
      </c>
      <c r="J35" s="82">
        <f t="shared" si="5"/>
        <v>31500</v>
      </c>
      <c r="K35" s="82">
        <f t="shared" si="5"/>
        <v>31500</v>
      </c>
      <c r="L35" s="82">
        <f t="shared" si="5"/>
        <v>31500</v>
      </c>
      <c r="M35" s="82">
        <f t="shared" si="5"/>
        <v>31500</v>
      </c>
      <c r="N35" s="82">
        <f t="shared" si="5"/>
        <v>31500</v>
      </c>
      <c r="O35" s="82">
        <f>O37+O38+O42+O43+O47+O50</f>
        <v>31500</v>
      </c>
      <c r="P35" s="82">
        <f>P37+P38+P42+P43+P47+P50</f>
        <v>31500</v>
      </c>
      <c r="Q35" s="82">
        <f>Q37+Q38+Q42+Q43+Q47+Q50</f>
        <v>31200</v>
      </c>
    </row>
    <row r="36" spans="2:17" ht="9.75" customHeight="1" x14ac:dyDescent="0.2">
      <c r="B36" s="15" t="s">
        <v>32</v>
      </c>
      <c r="C36" s="7"/>
      <c r="D36" s="222"/>
      <c r="E36" s="82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ht="21" customHeight="1" x14ac:dyDescent="0.2">
      <c r="B37" s="15" t="s">
        <v>46</v>
      </c>
      <c r="C37" s="8" t="s">
        <v>47</v>
      </c>
      <c r="D37" s="188" t="s">
        <v>205</v>
      </c>
      <c r="E37" s="82">
        <f t="shared" si="3"/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 ht="21" customHeight="1" x14ac:dyDescent="0.2">
      <c r="B38" s="15" t="s">
        <v>48</v>
      </c>
      <c r="C38" s="8" t="s">
        <v>49</v>
      </c>
      <c r="D38" s="188"/>
      <c r="E38" s="82">
        <f t="shared" si="3"/>
        <v>0</v>
      </c>
      <c r="F38" s="218">
        <f>F40+F41</f>
        <v>0</v>
      </c>
      <c r="G38" s="218">
        <f t="shared" ref="G38:Q38" si="6">G40+G41</f>
        <v>0</v>
      </c>
      <c r="H38" s="218">
        <f t="shared" si="6"/>
        <v>0</v>
      </c>
      <c r="I38" s="218">
        <f t="shared" si="6"/>
        <v>0</v>
      </c>
      <c r="J38" s="218">
        <f t="shared" si="6"/>
        <v>0</v>
      </c>
      <c r="K38" s="218">
        <f t="shared" si="6"/>
        <v>0</v>
      </c>
      <c r="L38" s="218">
        <f t="shared" si="6"/>
        <v>0</v>
      </c>
      <c r="M38" s="218">
        <f t="shared" si="6"/>
        <v>0</v>
      </c>
      <c r="N38" s="218">
        <f t="shared" si="6"/>
        <v>0</v>
      </c>
      <c r="O38" s="218">
        <f t="shared" si="6"/>
        <v>0</v>
      </c>
      <c r="P38" s="218">
        <f t="shared" si="6"/>
        <v>0</v>
      </c>
      <c r="Q38" s="218">
        <f t="shared" si="6"/>
        <v>0</v>
      </c>
    </row>
    <row r="39" spans="2:17" ht="21" customHeight="1" x14ac:dyDescent="0.2">
      <c r="B39" s="15" t="s">
        <v>33</v>
      </c>
      <c r="C39" s="8"/>
      <c r="D39" s="188"/>
      <c r="E39" s="82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</row>
    <row r="40" spans="2:17" ht="21" customHeight="1" x14ac:dyDescent="0.2">
      <c r="B40" s="15" t="s">
        <v>48</v>
      </c>
      <c r="C40" s="94" t="s">
        <v>49</v>
      </c>
      <c r="D40" s="188" t="s">
        <v>205</v>
      </c>
      <c r="E40" s="82">
        <f t="shared" si="3"/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</row>
    <row r="41" spans="2:17" ht="21" customHeight="1" x14ac:dyDescent="0.2">
      <c r="B41" s="15" t="s">
        <v>48</v>
      </c>
      <c r="C41" s="94" t="s">
        <v>49</v>
      </c>
      <c r="D41" s="188" t="s">
        <v>206</v>
      </c>
      <c r="E41" s="82">
        <f t="shared" si="3"/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</row>
    <row r="42" spans="2:17" ht="21" customHeight="1" x14ac:dyDescent="0.2">
      <c r="B42" s="15" t="s">
        <v>50</v>
      </c>
      <c r="C42" s="8" t="s">
        <v>51</v>
      </c>
      <c r="D42" s="188" t="s">
        <v>205</v>
      </c>
      <c r="E42" s="82">
        <f t="shared" si="3"/>
        <v>140000</v>
      </c>
      <c r="F42" s="79">
        <v>0</v>
      </c>
      <c r="G42" s="79">
        <v>12700</v>
      </c>
      <c r="H42" s="79">
        <v>12700</v>
      </c>
      <c r="I42" s="79">
        <v>12700</v>
      </c>
      <c r="J42" s="79">
        <v>12700</v>
      </c>
      <c r="K42" s="79">
        <v>12700</v>
      </c>
      <c r="L42" s="79">
        <v>12700</v>
      </c>
      <c r="M42" s="79">
        <v>12700</v>
      </c>
      <c r="N42" s="79">
        <v>12700</v>
      </c>
      <c r="O42" s="79">
        <v>12700</v>
      </c>
      <c r="P42" s="79">
        <v>12700</v>
      </c>
      <c r="Q42" s="79">
        <v>13000</v>
      </c>
    </row>
    <row r="43" spans="2:17" ht="21" customHeight="1" x14ac:dyDescent="0.2">
      <c r="B43" s="15" t="s">
        <v>52</v>
      </c>
      <c r="C43" s="8" t="s">
        <v>53</v>
      </c>
      <c r="D43" s="188" t="s">
        <v>205</v>
      </c>
      <c r="E43" s="82">
        <f t="shared" si="3"/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</row>
    <row r="44" spans="2:17" ht="21" customHeight="1" x14ac:dyDescent="0.2">
      <c r="B44" s="15" t="s">
        <v>54</v>
      </c>
      <c r="C44" s="94" t="s">
        <v>207</v>
      </c>
      <c r="D44" s="188"/>
      <c r="E44" s="82">
        <f t="shared" si="3"/>
        <v>115000</v>
      </c>
      <c r="F44" s="218">
        <f>F46+F47</f>
        <v>9600</v>
      </c>
      <c r="G44" s="218">
        <f t="shared" ref="G44:Q44" si="7">G46+G47</f>
        <v>9600</v>
      </c>
      <c r="H44" s="218">
        <f t="shared" si="7"/>
        <v>9600</v>
      </c>
      <c r="I44" s="218">
        <f t="shared" si="7"/>
        <v>9600</v>
      </c>
      <c r="J44" s="218">
        <f t="shared" si="7"/>
        <v>9600</v>
      </c>
      <c r="K44" s="218">
        <f t="shared" si="7"/>
        <v>9600</v>
      </c>
      <c r="L44" s="218">
        <f t="shared" si="7"/>
        <v>9600</v>
      </c>
      <c r="M44" s="218">
        <f t="shared" si="7"/>
        <v>9600</v>
      </c>
      <c r="N44" s="218">
        <f t="shared" si="7"/>
        <v>9600</v>
      </c>
      <c r="O44" s="218">
        <f t="shared" si="7"/>
        <v>9600</v>
      </c>
      <c r="P44" s="218">
        <f t="shared" si="7"/>
        <v>9600</v>
      </c>
      <c r="Q44" s="218">
        <f t="shared" si="7"/>
        <v>9400</v>
      </c>
    </row>
    <row r="45" spans="2:17" ht="21" customHeight="1" x14ac:dyDescent="0.2">
      <c r="B45" s="15" t="s">
        <v>33</v>
      </c>
      <c r="C45" s="8"/>
      <c r="D45" s="188"/>
      <c r="E45" s="82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</row>
    <row r="46" spans="2:17" ht="21" customHeight="1" x14ac:dyDescent="0.2">
      <c r="B46" s="15" t="s">
        <v>54</v>
      </c>
      <c r="C46" s="94" t="s">
        <v>207</v>
      </c>
      <c r="D46" s="188" t="s">
        <v>208</v>
      </c>
      <c r="E46" s="82">
        <f t="shared" si="3"/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 ht="21" customHeight="1" x14ac:dyDescent="0.2">
      <c r="B47" s="15" t="s">
        <v>54</v>
      </c>
      <c r="C47" s="6">
        <v>225</v>
      </c>
      <c r="D47" s="221">
        <v>244</v>
      </c>
      <c r="E47" s="82">
        <f t="shared" si="3"/>
        <v>115000</v>
      </c>
      <c r="F47" s="79">
        <v>9600</v>
      </c>
      <c r="G47" s="79">
        <v>9600</v>
      </c>
      <c r="H47" s="79">
        <v>9600</v>
      </c>
      <c r="I47" s="79">
        <v>9600</v>
      </c>
      <c r="J47" s="79">
        <v>9600</v>
      </c>
      <c r="K47" s="79">
        <v>9600</v>
      </c>
      <c r="L47" s="79">
        <v>9600</v>
      </c>
      <c r="M47" s="79">
        <v>9600</v>
      </c>
      <c r="N47" s="79">
        <v>9600</v>
      </c>
      <c r="O47" s="79">
        <v>9600</v>
      </c>
      <c r="P47" s="79">
        <v>9600</v>
      </c>
      <c r="Q47" s="79">
        <v>9400</v>
      </c>
    </row>
    <row r="48" spans="2:17" ht="14.25" customHeight="1" x14ac:dyDescent="0.2">
      <c r="B48" s="15" t="s">
        <v>32</v>
      </c>
      <c r="C48" s="6"/>
      <c r="D48" s="221"/>
      <c r="E48" s="82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</row>
    <row r="49" spans="2:17" ht="21" customHeight="1" x14ac:dyDescent="0.2">
      <c r="B49" s="15" t="s">
        <v>152</v>
      </c>
      <c r="C49" s="6"/>
      <c r="D49" s="221"/>
      <c r="E49" s="82">
        <f>F49+G49+H49+I49+J49+K49+L49+M49+N49+O49+P49+Q49</f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</row>
    <row r="50" spans="2:17" ht="21" customHeight="1" x14ac:dyDescent="0.2">
      <c r="B50" s="15" t="s">
        <v>106</v>
      </c>
      <c r="C50" s="6">
        <v>226</v>
      </c>
      <c r="D50" s="221"/>
      <c r="E50" s="82">
        <f t="shared" si="3"/>
        <v>110000</v>
      </c>
      <c r="F50" s="218">
        <f>F52+F55</f>
        <v>9200</v>
      </c>
      <c r="G50" s="218">
        <f t="shared" ref="G50:Q50" si="8">G52+G55</f>
        <v>9200</v>
      </c>
      <c r="H50" s="218">
        <f>H52+H55</f>
        <v>9200</v>
      </c>
      <c r="I50" s="218">
        <f t="shared" si="8"/>
        <v>9200</v>
      </c>
      <c r="J50" s="218">
        <f t="shared" si="8"/>
        <v>9200</v>
      </c>
      <c r="K50" s="218">
        <f t="shared" si="8"/>
        <v>9200</v>
      </c>
      <c r="L50" s="218">
        <f t="shared" si="8"/>
        <v>9200</v>
      </c>
      <c r="M50" s="218">
        <f t="shared" si="8"/>
        <v>9200</v>
      </c>
      <c r="N50" s="218">
        <f t="shared" si="8"/>
        <v>9200</v>
      </c>
      <c r="O50" s="218">
        <f t="shared" si="8"/>
        <v>9200</v>
      </c>
      <c r="P50" s="218">
        <f t="shared" si="8"/>
        <v>9200</v>
      </c>
      <c r="Q50" s="218">
        <f t="shared" si="8"/>
        <v>8800</v>
      </c>
    </row>
    <row r="51" spans="2:17" ht="21" customHeight="1" x14ac:dyDescent="0.2">
      <c r="B51" s="15" t="s">
        <v>33</v>
      </c>
      <c r="C51" s="6"/>
      <c r="D51" s="221"/>
      <c r="E51" s="82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</row>
    <row r="52" spans="2:17" ht="21" customHeight="1" x14ac:dyDescent="0.2">
      <c r="B52" s="15" t="s">
        <v>106</v>
      </c>
      <c r="C52" s="6">
        <v>226</v>
      </c>
      <c r="D52" s="221">
        <v>243</v>
      </c>
      <c r="E52" s="82">
        <f t="shared" si="3"/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</row>
    <row r="53" spans="2:17" ht="16.5" customHeight="1" x14ac:dyDescent="0.2">
      <c r="B53" s="15" t="s">
        <v>32</v>
      </c>
      <c r="C53" s="6"/>
      <c r="D53" s="221"/>
      <c r="E53" s="82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</row>
    <row r="54" spans="2:17" ht="21" customHeight="1" x14ac:dyDescent="0.2">
      <c r="B54" s="15" t="s">
        <v>153</v>
      </c>
      <c r="C54" s="6"/>
      <c r="D54" s="221"/>
      <c r="E54" s="82">
        <f t="shared" si="3"/>
        <v>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 ht="21" customHeight="1" x14ac:dyDescent="0.2">
      <c r="B55" s="15" t="s">
        <v>106</v>
      </c>
      <c r="C55" s="6">
        <v>226</v>
      </c>
      <c r="D55" s="221">
        <v>244</v>
      </c>
      <c r="E55" s="82">
        <f t="shared" si="3"/>
        <v>110000</v>
      </c>
      <c r="F55" s="79">
        <v>9200</v>
      </c>
      <c r="G55" s="79">
        <v>9200</v>
      </c>
      <c r="H55" s="79">
        <v>9200</v>
      </c>
      <c r="I55" s="79">
        <v>9200</v>
      </c>
      <c r="J55" s="79">
        <v>9200</v>
      </c>
      <c r="K55" s="79">
        <v>9200</v>
      </c>
      <c r="L55" s="79">
        <v>9200</v>
      </c>
      <c r="M55" s="79">
        <v>9200</v>
      </c>
      <c r="N55" s="79">
        <v>9200</v>
      </c>
      <c r="O55" s="79">
        <v>9200</v>
      </c>
      <c r="P55" s="79">
        <v>9200</v>
      </c>
      <c r="Q55" s="79">
        <v>8800</v>
      </c>
    </row>
    <row r="56" spans="2:17" ht="38.450000000000003" customHeight="1" x14ac:dyDescent="0.2">
      <c r="B56" s="16" t="s">
        <v>99</v>
      </c>
      <c r="C56" s="9">
        <v>240</v>
      </c>
      <c r="D56" s="221"/>
      <c r="E56" s="82">
        <f t="shared" si="3"/>
        <v>0</v>
      </c>
      <c r="F56" s="82">
        <f>F58</f>
        <v>0</v>
      </c>
      <c r="G56" s="82">
        <f t="shared" ref="G56:N56" si="9">G58</f>
        <v>0</v>
      </c>
      <c r="H56" s="82">
        <f t="shared" si="9"/>
        <v>0</v>
      </c>
      <c r="I56" s="82">
        <f t="shared" si="9"/>
        <v>0</v>
      </c>
      <c r="J56" s="82">
        <f t="shared" si="9"/>
        <v>0</v>
      </c>
      <c r="K56" s="82">
        <f t="shared" si="9"/>
        <v>0</v>
      </c>
      <c r="L56" s="82">
        <f t="shared" si="9"/>
        <v>0</v>
      </c>
      <c r="M56" s="82">
        <f t="shared" si="9"/>
        <v>0</v>
      </c>
      <c r="N56" s="82">
        <f t="shared" si="9"/>
        <v>0</v>
      </c>
      <c r="O56" s="82">
        <f>O58</f>
        <v>0</v>
      </c>
      <c r="P56" s="82">
        <f>P58</f>
        <v>0</v>
      </c>
      <c r="Q56" s="82">
        <f>Q58</f>
        <v>0</v>
      </c>
    </row>
    <row r="57" spans="2:17" ht="15.75" customHeight="1" x14ac:dyDescent="0.2">
      <c r="B57" s="15" t="s">
        <v>32</v>
      </c>
      <c r="C57" s="6"/>
      <c r="D57" s="221"/>
      <c r="E57" s="82">
        <f t="shared" si="3"/>
        <v>0</v>
      </c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ht="46.15" customHeight="1" x14ac:dyDescent="0.2">
      <c r="B58" s="17" t="s">
        <v>100</v>
      </c>
      <c r="C58" s="8" t="s">
        <v>55</v>
      </c>
      <c r="D58" s="188"/>
      <c r="E58" s="82">
        <f t="shared" si="3"/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</row>
    <row r="59" spans="2:17" ht="21" customHeight="1" x14ac:dyDescent="0.2">
      <c r="B59" s="16" t="s">
        <v>56</v>
      </c>
      <c r="C59" s="10" t="s">
        <v>57</v>
      </c>
      <c r="D59" s="188"/>
      <c r="E59" s="82">
        <f t="shared" si="3"/>
        <v>0</v>
      </c>
      <c r="F59" s="82">
        <f>F61+F62</f>
        <v>0</v>
      </c>
      <c r="G59" s="82">
        <f t="shared" ref="G59:M59" si="10">G61+G62</f>
        <v>0</v>
      </c>
      <c r="H59" s="82">
        <f t="shared" si="10"/>
        <v>0</v>
      </c>
      <c r="I59" s="82">
        <f t="shared" si="10"/>
        <v>0</v>
      </c>
      <c r="J59" s="82">
        <f t="shared" si="10"/>
        <v>0</v>
      </c>
      <c r="K59" s="82">
        <f t="shared" si="10"/>
        <v>0</v>
      </c>
      <c r="L59" s="82">
        <f t="shared" si="10"/>
        <v>0</v>
      </c>
      <c r="M59" s="82">
        <f t="shared" si="10"/>
        <v>0</v>
      </c>
      <c r="N59" s="82">
        <f>N61+N62</f>
        <v>0</v>
      </c>
      <c r="O59" s="82">
        <f>O61+O62</f>
        <v>0</v>
      </c>
      <c r="P59" s="82">
        <f>P61+P62</f>
        <v>0</v>
      </c>
      <c r="Q59" s="82">
        <f>Q61+Q62</f>
        <v>0</v>
      </c>
    </row>
    <row r="60" spans="2:17" ht="9.75" customHeight="1" x14ac:dyDescent="0.2">
      <c r="B60" s="15" t="s">
        <v>32</v>
      </c>
      <c r="C60" s="7"/>
      <c r="D60" s="222"/>
      <c r="E60" s="82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ht="21" customHeight="1" x14ac:dyDescent="0.2">
      <c r="B61" s="15" t="s">
        <v>58</v>
      </c>
      <c r="C61" s="8" t="s">
        <v>59</v>
      </c>
      <c r="D61" s="188" t="s">
        <v>211</v>
      </c>
      <c r="E61" s="82">
        <f t="shared" si="3"/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</row>
    <row r="62" spans="2:17" ht="35.450000000000003" customHeight="1" x14ac:dyDescent="0.2">
      <c r="B62" s="15" t="s">
        <v>60</v>
      </c>
      <c r="C62" s="8" t="s">
        <v>61</v>
      </c>
      <c r="D62" s="188"/>
      <c r="E62" s="82">
        <f t="shared" si="3"/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</row>
    <row r="63" spans="2:17" ht="21" customHeight="1" x14ac:dyDescent="0.2">
      <c r="B63" s="16" t="s">
        <v>62</v>
      </c>
      <c r="C63" s="10" t="s">
        <v>63</v>
      </c>
      <c r="D63" s="188"/>
      <c r="E63" s="82">
        <f t="shared" si="3"/>
        <v>3000</v>
      </c>
      <c r="F63" s="216">
        <f>F65+F66+F67+F68+F69+F70+F71</f>
        <v>3000</v>
      </c>
      <c r="G63" s="216">
        <f>G65+G66+G67+G68+G69+G70+G71</f>
        <v>0</v>
      </c>
      <c r="H63" s="216">
        <f>H65+H66+H67+H68+H69+H70+H71</f>
        <v>0</v>
      </c>
      <c r="I63" s="216">
        <f t="shared" ref="I63:Q63" si="11">I65+I66+I67+I68+I69+I70+I71</f>
        <v>0</v>
      </c>
      <c r="J63" s="216">
        <f>J65+J66+J67+J68+J69+J70+J71</f>
        <v>0</v>
      </c>
      <c r="K63" s="216">
        <f t="shared" si="11"/>
        <v>0</v>
      </c>
      <c r="L63" s="216">
        <f t="shared" si="11"/>
        <v>0</v>
      </c>
      <c r="M63" s="216">
        <f t="shared" si="11"/>
        <v>0</v>
      </c>
      <c r="N63" s="216">
        <f>N65+N66+N67+N68+N69+N70+N71</f>
        <v>0</v>
      </c>
      <c r="O63" s="216">
        <f t="shared" si="11"/>
        <v>0</v>
      </c>
      <c r="P63" s="216">
        <f t="shared" si="11"/>
        <v>0</v>
      </c>
      <c r="Q63" s="216">
        <f t="shared" si="11"/>
        <v>0</v>
      </c>
    </row>
    <row r="64" spans="2:17" ht="21" customHeight="1" x14ac:dyDescent="0.2">
      <c r="B64" s="93" t="s">
        <v>33</v>
      </c>
      <c r="C64" s="10"/>
      <c r="D64" s="188"/>
      <c r="E64" s="82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</row>
    <row r="65" spans="2:17" ht="21" customHeight="1" x14ac:dyDescent="0.2">
      <c r="B65" s="93" t="s">
        <v>62</v>
      </c>
      <c r="C65" s="94" t="s">
        <v>63</v>
      </c>
      <c r="D65" s="188" t="s">
        <v>212</v>
      </c>
      <c r="E65" s="82">
        <f t="shared" si="3"/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</row>
    <row r="66" spans="2:17" ht="21" customHeight="1" x14ac:dyDescent="0.2">
      <c r="B66" s="93" t="s">
        <v>62</v>
      </c>
      <c r="C66" s="94" t="s">
        <v>63</v>
      </c>
      <c r="D66" s="188" t="s">
        <v>205</v>
      </c>
      <c r="E66" s="82">
        <f t="shared" si="3"/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</row>
    <row r="67" spans="2:17" ht="21" customHeight="1" x14ac:dyDescent="0.2">
      <c r="B67" s="93" t="s">
        <v>62</v>
      </c>
      <c r="C67" s="94" t="s">
        <v>63</v>
      </c>
      <c r="D67" s="188" t="s">
        <v>206</v>
      </c>
      <c r="E67" s="82">
        <f t="shared" si="3"/>
        <v>0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79">
        <v>0</v>
      </c>
    </row>
    <row r="68" spans="2:17" ht="21" customHeight="1" x14ac:dyDescent="0.2">
      <c r="B68" s="93" t="s">
        <v>62</v>
      </c>
      <c r="C68" s="94" t="s">
        <v>63</v>
      </c>
      <c r="D68" s="188" t="s">
        <v>213</v>
      </c>
      <c r="E68" s="82">
        <f t="shared" si="3"/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</row>
    <row r="69" spans="2:17" ht="21" customHeight="1" x14ac:dyDescent="0.2">
      <c r="B69" s="93" t="s">
        <v>62</v>
      </c>
      <c r="C69" s="94" t="s">
        <v>63</v>
      </c>
      <c r="D69" s="188" t="s">
        <v>214</v>
      </c>
      <c r="E69" s="82">
        <f t="shared" si="3"/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</row>
    <row r="70" spans="2:17" ht="21" customHeight="1" x14ac:dyDescent="0.2">
      <c r="B70" s="93" t="s">
        <v>62</v>
      </c>
      <c r="C70" s="94" t="s">
        <v>63</v>
      </c>
      <c r="D70" s="188" t="s">
        <v>215</v>
      </c>
      <c r="E70" s="82">
        <f t="shared" si="3"/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</row>
    <row r="71" spans="2:17" ht="21" customHeight="1" x14ac:dyDescent="0.2">
      <c r="B71" s="93" t="s">
        <v>62</v>
      </c>
      <c r="C71" s="94" t="s">
        <v>63</v>
      </c>
      <c r="D71" s="188" t="s">
        <v>216</v>
      </c>
      <c r="E71" s="82">
        <f t="shared" si="3"/>
        <v>3000</v>
      </c>
      <c r="F71" s="79">
        <v>3000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  <c r="P71" s="79">
        <v>0</v>
      </c>
      <c r="Q71" s="79">
        <v>0</v>
      </c>
    </row>
    <row r="72" spans="2:17" ht="35.450000000000003" customHeight="1" x14ac:dyDescent="0.2">
      <c r="B72" s="16" t="s">
        <v>64</v>
      </c>
      <c r="C72" s="10" t="s">
        <v>65</v>
      </c>
      <c r="D72" s="188"/>
      <c r="E72" s="82">
        <f t="shared" si="3"/>
        <v>1574100</v>
      </c>
      <c r="F72" s="82">
        <f>F74+F75+F76+F77</f>
        <v>128675</v>
      </c>
      <c r="G72" s="82">
        <f t="shared" ref="G72:N72" si="12">G74+G75+G76+G77</f>
        <v>128675</v>
      </c>
      <c r="H72" s="82">
        <f t="shared" si="12"/>
        <v>128675</v>
      </c>
      <c r="I72" s="82">
        <f t="shared" si="12"/>
        <v>128675</v>
      </c>
      <c r="J72" s="82">
        <f t="shared" si="12"/>
        <v>128675</v>
      </c>
      <c r="K72" s="82">
        <f t="shared" si="12"/>
        <v>128675</v>
      </c>
      <c r="L72" s="82">
        <f t="shared" si="12"/>
        <v>158675</v>
      </c>
      <c r="M72" s="82">
        <f t="shared" si="12"/>
        <v>128675</v>
      </c>
      <c r="N72" s="82">
        <f t="shared" si="12"/>
        <v>128675</v>
      </c>
      <c r="O72" s="82">
        <f>O74+O75+O76+O77</f>
        <v>128675</v>
      </c>
      <c r="P72" s="82">
        <f>P74+P75+P76+P77</f>
        <v>128675</v>
      </c>
      <c r="Q72" s="82">
        <f>Q74+Q75+Q76+Q77</f>
        <v>128675</v>
      </c>
    </row>
    <row r="73" spans="2:17" ht="9.75" customHeight="1" x14ac:dyDescent="0.2">
      <c r="B73" s="15" t="s">
        <v>32</v>
      </c>
      <c r="C73" s="7"/>
      <c r="D73" s="222"/>
      <c r="E73" s="82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ht="27.6" customHeight="1" x14ac:dyDescent="0.2">
      <c r="B74" s="15" t="s">
        <v>66</v>
      </c>
      <c r="C74" s="8" t="s">
        <v>67</v>
      </c>
      <c r="D74" s="188" t="s">
        <v>205</v>
      </c>
      <c r="E74" s="82">
        <f t="shared" si="3"/>
        <v>30000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30000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</row>
    <row r="75" spans="2:17" ht="27.6" customHeight="1" x14ac:dyDescent="0.2">
      <c r="B75" s="15" t="s">
        <v>68</v>
      </c>
      <c r="C75" s="8" t="s">
        <v>69</v>
      </c>
      <c r="D75" s="188"/>
      <c r="E75" s="82">
        <f t="shared" si="3"/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</row>
    <row r="76" spans="2:17" ht="37.9" customHeight="1" x14ac:dyDescent="0.2">
      <c r="B76" s="15" t="s">
        <v>80</v>
      </c>
      <c r="C76" s="8" t="s">
        <v>81</v>
      </c>
      <c r="D76" s="188"/>
      <c r="E76" s="82">
        <f t="shared" si="3"/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  <c r="Q76" s="79">
        <v>0</v>
      </c>
    </row>
    <row r="77" spans="2:17" ht="21" customHeight="1" x14ac:dyDescent="0.2">
      <c r="B77" s="15" t="s">
        <v>70</v>
      </c>
      <c r="C77" s="8" t="s">
        <v>71</v>
      </c>
      <c r="D77" s="188" t="s">
        <v>205</v>
      </c>
      <c r="E77" s="82">
        <f t="shared" si="3"/>
        <v>1544100</v>
      </c>
      <c r="F77" s="79">
        <v>128675</v>
      </c>
      <c r="G77" s="79">
        <v>128675</v>
      </c>
      <c r="H77" s="79">
        <v>128675</v>
      </c>
      <c r="I77" s="79">
        <v>128675</v>
      </c>
      <c r="J77" s="79">
        <v>128675</v>
      </c>
      <c r="K77" s="79">
        <v>128675</v>
      </c>
      <c r="L77" s="79">
        <v>128675</v>
      </c>
      <c r="M77" s="79">
        <v>128675</v>
      </c>
      <c r="N77" s="79">
        <v>128675</v>
      </c>
      <c r="O77" s="79">
        <v>128675</v>
      </c>
      <c r="P77" s="79">
        <v>128675</v>
      </c>
      <c r="Q77" s="79">
        <v>128675</v>
      </c>
    </row>
    <row r="78" spans="2:17" ht="12.75" customHeight="1" x14ac:dyDescent="0.2">
      <c r="B78" s="15" t="s">
        <v>32</v>
      </c>
      <c r="C78" s="8"/>
      <c r="D78" s="188"/>
      <c r="E78" s="82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</row>
    <row r="79" spans="2:17" ht="21" customHeight="1" x14ac:dyDescent="0.2">
      <c r="B79" s="15" t="s">
        <v>154</v>
      </c>
      <c r="C79" s="8"/>
      <c r="D79" s="188"/>
      <c r="E79" s="82">
        <f t="shared" si="3"/>
        <v>1544100</v>
      </c>
      <c r="F79" s="79">
        <v>128675</v>
      </c>
      <c r="G79" s="79">
        <v>128675</v>
      </c>
      <c r="H79" s="79">
        <v>128675</v>
      </c>
      <c r="I79" s="79">
        <v>128675</v>
      </c>
      <c r="J79" s="79">
        <v>128675</v>
      </c>
      <c r="K79" s="79">
        <v>128675</v>
      </c>
      <c r="L79" s="79">
        <v>128675</v>
      </c>
      <c r="M79" s="79">
        <v>128675</v>
      </c>
      <c r="N79" s="79">
        <v>128675</v>
      </c>
      <c r="O79" s="79">
        <v>128675</v>
      </c>
      <c r="P79" s="79">
        <v>128675</v>
      </c>
      <c r="Q79" s="79">
        <v>128675</v>
      </c>
    </row>
    <row r="80" spans="2:17" ht="21" customHeight="1" x14ac:dyDescent="0.2">
      <c r="B80" s="15" t="s">
        <v>155</v>
      </c>
      <c r="C80" s="8"/>
      <c r="D80" s="188"/>
      <c r="E80" s="82">
        <f t="shared" si="3"/>
        <v>0</v>
      </c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  <c r="Q80" s="79">
        <v>0</v>
      </c>
    </row>
    <row r="81" spans="2:17" ht="21" customHeight="1" x14ac:dyDescent="0.2">
      <c r="B81" s="15" t="s">
        <v>156</v>
      </c>
      <c r="C81" s="8"/>
      <c r="D81" s="188"/>
      <c r="E81" s="82">
        <f t="shared" si="3"/>
        <v>0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</row>
    <row r="82" spans="2:17" ht="21" customHeight="1" x14ac:dyDescent="0.2">
      <c r="B82" s="15" t="s">
        <v>157</v>
      </c>
      <c r="C82" s="8"/>
      <c r="D82" s="188"/>
      <c r="E82" s="82">
        <f t="shared" si="3"/>
        <v>0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  <c r="Q82" s="79">
        <v>0</v>
      </c>
    </row>
    <row r="83" spans="2:17" ht="21" customHeight="1" x14ac:dyDescent="0.2">
      <c r="B83" s="16" t="s">
        <v>72</v>
      </c>
      <c r="C83" s="10" t="s">
        <v>73</v>
      </c>
      <c r="D83" s="188"/>
      <c r="E83" s="82">
        <f t="shared" si="3"/>
        <v>0</v>
      </c>
      <c r="F83" s="82">
        <f>F85+F86</f>
        <v>0</v>
      </c>
      <c r="G83" s="82">
        <f t="shared" ref="G83:N83" si="13">G85+G86</f>
        <v>0</v>
      </c>
      <c r="H83" s="82">
        <f t="shared" si="13"/>
        <v>0</v>
      </c>
      <c r="I83" s="82">
        <f t="shared" si="13"/>
        <v>0</v>
      </c>
      <c r="J83" s="82">
        <f t="shared" si="13"/>
        <v>0</v>
      </c>
      <c r="K83" s="82">
        <f t="shared" si="13"/>
        <v>0</v>
      </c>
      <c r="L83" s="82">
        <f t="shared" si="13"/>
        <v>0</v>
      </c>
      <c r="M83" s="82">
        <f t="shared" si="13"/>
        <v>0</v>
      </c>
      <c r="N83" s="82">
        <f t="shared" si="13"/>
        <v>0</v>
      </c>
      <c r="O83" s="82">
        <f>O85+O86</f>
        <v>0</v>
      </c>
      <c r="P83" s="82">
        <f>P85+P86</f>
        <v>0</v>
      </c>
      <c r="Q83" s="82">
        <f>Q85+Q86</f>
        <v>0</v>
      </c>
    </row>
    <row r="84" spans="2:17" ht="9.75" customHeight="1" x14ac:dyDescent="0.2">
      <c r="B84" s="15" t="s">
        <v>32</v>
      </c>
      <c r="C84" s="7"/>
      <c r="D84" s="222"/>
      <c r="E84" s="82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ht="33.6" customHeight="1" x14ac:dyDescent="0.2">
      <c r="B85" s="15" t="s">
        <v>74</v>
      </c>
      <c r="C85" s="8" t="s">
        <v>75</v>
      </c>
      <c r="D85" s="188"/>
      <c r="E85" s="82">
        <f t="shared" si="3"/>
        <v>0</v>
      </c>
      <c r="F85" s="79">
        <v>0</v>
      </c>
      <c r="G85" s="79">
        <v>0</v>
      </c>
      <c r="H85" s="79">
        <v>0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  <c r="N85" s="79">
        <v>0</v>
      </c>
      <c r="O85" s="79">
        <v>0</v>
      </c>
      <c r="P85" s="79">
        <v>0</v>
      </c>
      <c r="Q85" s="79">
        <v>0</v>
      </c>
    </row>
    <row r="86" spans="2:17" ht="31.15" customHeight="1" x14ac:dyDescent="0.2">
      <c r="B86" s="15" t="s">
        <v>76</v>
      </c>
      <c r="C86" s="8" t="s">
        <v>77</v>
      </c>
      <c r="D86" s="188"/>
      <c r="E86" s="82">
        <f t="shared" si="3"/>
        <v>0</v>
      </c>
      <c r="F86" s="79">
        <v>0</v>
      </c>
      <c r="G86" s="79">
        <v>0</v>
      </c>
      <c r="H86" s="79">
        <v>0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  <c r="N86" s="79">
        <v>0</v>
      </c>
      <c r="O86" s="79">
        <v>0</v>
      </c>
      <c r="P86" s="79">
        <v>0</v>
      </c>
      <c r="Q86" s="79">
        <v>0</v>
      </c>
    </row>
    <row r="87" spans="2:17" ht="9.75" customHeight="1" x14ac:dyDescent="0.2">
      <c r="B87" s="15" t="s">
        <v>78</v>
      </c>
      <c r="C87" s="7"/>
      <c r="D87" s="222"/>
      <c r="E87" s="82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ht="21" customHeight="1" x14ac:dyDescent="0.2">
      <c r="B88" s="15" t="s">
        <v>79</v>
      </c>
      <c r="C88" s="8" t="s">
        <v>36</v>
      </c>
      <c r="D88" s="188"/>
      <c r="E88" s="82">
        <f>F88+G88+H88+I88+J88+K88+L88+M88+N88+O88+P88+Q88</f>
        <v>0</v>
      </c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  <c r="N88" s="79">
        <v>0</v>
      </c>
      <c r="O88" s="79">
        <v>0</v>
      </c>
      <c r="P88" s="79">
        <v>0</v>
      </c>
      <c r="Q88" s="79">
        <v>0</v>
      </c>
    </row>
  </sheetData>
  <sheetProtection sheet="1" objects="1" scenarios="1" formatCells="0" formatColumns="0" formatRows="0"/>
  <mergeCells count="16">
    <mergeCell ref="B17:B18"/>
    <mergeCell ref="C17:C18"/>
    <mergeCell ref="D17:D18"/>
    <mergeCell ref="B15:Q15"/>
    <mergeCell ref="E17:E18"/>
    <mergeCell ref="F17:Q17"/>
    <mergeCell ref="P1:Q1"/>
    <mergeCell ref="K2:Q2"/>
    <mergeCell ref="O4:P4"/>
    <mergeCell ref="O6:P6"/>
    <mergeCell ref="N7:Q7"/>
    <mergeCell ref="K8:Q8"/>
    <mergeCell ref="B11:Q11"/>
    <mergeCell ref="B12:Q12"/>
    <mergeCell ref="B13:Q13"/>
    <mergeCell ref="B14:Q14"/>
  </mergeCells>
  <printOptions horizontalCentered="1"/>
  <pageMargins left="1.1811023622047245" right="0.19685039370078741" top="0.15748031496062992" bottom="0.15748031496062992" header="0.15748031496062992" footer="0.15748031496062992"/>
  <pageSetup paperSize="9" scale="32" orientation="landscape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H88"/>
  <sheetViews>
    <sheetView view="pageBreakPreview" zoomScaleNormal="80" zoomScaleSheetLayoutView="100" workbookViewId="0">
      <selection activeCell="G81" sqref="G81"/>
    </sheetView>
  </sheetViews>
  <sheetFormatPr defaultRowHeight="12.75" x14ac:dyDescent="0.2"/>
  <cols>
    <col min="1" max="1" width="1.28515625" customWidth="1"/>
    <col min="2" max="2" width="54.7109375" customWidth="1"/>
    <col min="3" max="4" width="11.42578125" customWidth="1"/>
    <col min="5" max="5" width="16" customWidth="1"/>
    <col min="6" max="14" width="14.7109375" customWidth="1"/>
    <col min="15" max="15" width="17.28515625" customWidth="1"/>
    <col min="16" max="16" width="16.5703125" customWidth="1"/>
    <col min="17" max="17" width="20.7109375" customWidth="1"/>
  </cols>
  <sheetData>
    <row r="1" spans="2:34" x14ac:dyDescent="0.2">
      <c r="F1" s="2"/>
      <c r="G1" s="2"/>
      <c r="H1" s="2"/>
      <c r="I1" s="2"/>
      <c r="J1" s="2"/>
      <c r="K1" s="29"/>
      <c r="L1" s="29"/>
      <c r="M1" s="29"/>
      <c r="N1" s="29"/>
      <c r="O1" s="29"/>
      <c r="P1" s="443" t="s">
        <v>269</v>
      </c>
      <c r="Q1" s="443"/>
    </row>
    <row r="2" spans="2:34" ht="12.75" customHeight="1" x14ac:dyDescent="0.2">
      <c r="F2" s="2"/>
      <c r="G2" s="2"/>
      <c r="H2" s="2"/>
      <c r="I2" s="2"/>
      <c r="J2" s="2"/>
      <c r="K2" s="444"/>
      <c r="L2" s="444"/>
      <c r="M2" s="444"/>
      <c r="N2" s="444"/>
      <c r="O2" s="444"/>
      <c r="P2" s="444"/>
      <c r="Q2" s="444"/>
    </row>
    <row r="3" spans="2:34" x14ac:dyDescent="0.2">
      <c r="F3" s="2"/>
      <c r="G3" s="2"/>
      <c r="H3" s="2"/>
      <c r="I3" s="2"/>
      <c r="J3" s="2"/>
      <c r="K3" s="29"/>
      <c r="L3" s="29"/>
      <c r="M3" s="29"/>
      <c r="N3" s="29"/>
      <c r="O3" s="29"/>
      <c r="P3" s="29"/>
      <c r="Q3" s="192"/>
    </row>
    <row r="4" spans="2:34" ht="13.15" customHeight="1" x14ac:dyDescent="0.2">
      <c r="F4" s="2"/>
      <c r="G4" s="2"/>
      <c r="H4" s="2"/>
      <c r="I4" s="2"/>
      <c r="J4" s="2"/>
      <c r="K4" s="67"/>
      <c r="L4" s="67"/>
      <c r="M4" s="67"/>
      <c r="N4" s="67"/>
      <c r="O4" s="445" t="s">
        <v>218</v>
      </c>
      <c r="P4" s="445"/>
      <c r="Q4" s="67"/>
    </row>
    <row r="5" spans="2:34" ht="24.75" customHeight="1" x14ac:dyDescent="0.2">
      <c r="F5" s="2"/>
      <c r="G5" s="2"/>
      <c r="H5" s="2"/>
      <c r="I5" s="2"/>
      <c r="J5" s="2"/>
      <c r="K5" s="189"/>
      <c r="L5" s="189"/>
      <c r="M5" s="189"/>
      <c r="N5" s="190"/>
      <c r="O5" s="190" t="s">
        <v>237</v>
      </c>
      <c r="P5" s="190"/>
      <c r="Q5" s="190"/>
    </row>
    <row r="6" spans="2:34" ht="11.45" customHeight="1" x14ac:dyDescent="0.2">
      <c r="F6" s="2"/>
      <c r="G6" s="2"/>
      <c r="H6" s="2"/>
      <c r="I6" s="2"/>
      <c r="J6" s="2"/>
      <c r="K6" s="29"/>
      <c r="L6" s="29"/>
      <c r="M6" s="29"/>
      <c r="N6" s="29"/>
      <c r="O6" s="446" t="s">
        <v>219</v>
      </c>
      <c r="P6" s="446"/>
      <c r="Q6" s="68"/>
    </row>
    <row r="7" spans="2:34" ht="15.6" customHeight="1" x14ac:dyDescent="0.2">
      <c r="F7" s="2"/>
      <c r="G7" s="2"/>
      <c r="H7" s="2"/>
      <c r="I7" s="2"/>
      <c r="J7" s="2"/>
      <c r="K7" s="69"/>
      <c r="L7" s="69"/>
      <c r="M7" s="69"/>
      <c r="N7" s="447" t="s">
        <v>253</v>
      </c>
      <c r="O7" s="447"/>
      <c r="P7" s="447"/>
      <c r="Q7" s="447"/>
    </row>
    <row r="8" spans="2:34" ht="10.9" customHeight="1" x14ac:dyDescent="0.2">
      <c r="F8" s="2"/>
      <c r="G8" s="2"/>
      <c r="H8" s="2"/>
      <c r="I8" s="2"/>
      <c r="J8" s="2"/>
      <c r="K8" s="428" t="s">
        <v>124</v>
      </c>
      <c r="L8" s="428"/>
      <c r="M8" s="428"/>
      <c r="N8" s="428"/>
      <c r="O8" s="428"/>
      <c r="P8" s="428"/>
      <c r="Q8" s="428"/>
    </row>
    <row r="9" spans="2:34" x14ac:dyDescent="0.2">
      <c r="F9" s="2"/>
      <c r="G9" s="2"/>
      <c r="H9" s="2"/>
      <c r="I9" s="2"/>
      <c r="J9" s="2"/>
      <c r="L9" s="83"/>
      <c r="M9" s="83"/>
      <c r="N9" s="83"/>
      <c r="O9" s="191" t="s">
        <v>262</v>
      </c>
      <c r="P9" s="199" t="s">
        <v>261</v>
      </c>
      <c r="Q9" s="70" t="s">
        <v>220</v>
      </c>
    </row>
    <row r="11" spans="2:34" ht="18" x14ac:dyDescent="0.2">
      <c r="B11" s="448" t="s">
        <v>108</v>
      </c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</row>
    <row r="12" spans="2:34" ht="13.9" customHeight="1" x14ac:dyDescent="0.2">
      <c r="B12" s="449" t="s">
        <v>131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</row>
    <row r="13" spans="2:34" ht="16.5" x14ac:dyDescent="0.2">
      <c r="B13" s="450" t="s">
        <v>107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</row>
    <row r="14" spans="2:34" ht="12.75" customHeight="1" x14ac:dyDescent="0.2">
      <c r="B14" s="342" t="str">
        <f>'Касс. план (50400)'!B14:Q14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  <c r="AE14" s="1"/>
      <c r="AF14" s="1"/>
      <c r="AG14" s="1"/>
      <c r="AH14" s="1"/>
    </row>
    <row r="15" spans="2:34" ht="16.5" x14ac:dyDescent="0.2">
      <c r="B15" s="455" t="s">
        <v>4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17" x14ac:dyDescent="0.2">
      <c r="B17" s="453" t="s">
        <v>11</v>
      </c>
      <c r="C17" s="451" t="s">
        <v>35</v>
      </c>
      <c r="D17" s="451" t="s">
        <v>165</v>
      </c>
      <c r="E17" s="438" t="s">
        <v>191</v>
      </c>
      <c r="F17" s="456" t="s">
        <v>192</v>
      </c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8"/>
    </row>
    <row r="18" spans="2:17" ht="18" customHeight="1" x14ac:dyDescent="0.2">
      <c r="B18" s="454"/>
      <c r="C18" s="452"/>
      <c r="D18" s="452"/>
      <c r="E18" s="439"/>
      <c r="F18" s="193" t="s">
        <v>193</v>
      </c>
      <c r="G18" s="193" t="s">
        <v>194</v>
      </c>
      <c r="H18" s="193" t="s">
        <v>195</v>
      </c>
      <c r="I18" s="193" t="s">
        <v>196</v>
      </c>
      <c r="J18" s="193" t="s">
        <v>197</v>
      </c>
      <c r="K18" s="193" t="s">
        <v>198</v>
      </c>
      <c r="L18" s="193" t="s">
        <v>199</v>
      </c>
      <c r="M18" s="193" t="s">
        <v>200</v>
      </c>
      <c r="N18" s="193" t="s">
        <v>201</v>
      </c>
      <c r="O18" s="193" t="s">
        <v>202</v>
      </c>
      <c r="P18" s="193" t="s">
        <v>203</v>
      </c>
      <c r="Q18" s="193" t="s">
        <v>204</v>
      </c>
    </row>
    <row r="19" spans="2:17" ht="18" customHeight="1" x14ac:dyDescent="0.2">
      <c r="B19" s="12" t="s">
        <v>97</v>
      </c>
      <c r="C19" s="14"/>
      <c r="D19" s="14"/>
      <c r="E19" s="82">
        <f>F19+G19+H19+I19+J19+K19+L19+M19+N19+O19+P19+Q19</f>
        <v>0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2:17" ht="18" customHeight="1" x14ac:dyDescent="0.2">
      <c r="B20" s="12" t="s">
        <v>102</v>
      </c>
      <c r="C20" s="14"/>
      <c r="D20" s="14"/>
      <c r="E20" s="82">
        <f>F20+G20+H20+I20+J20+K20+L20+M20+N20+O20+P20+Q20</f>
        <v>0</v>
      </c>
      <c r="F20" s="224">
        <f>IF(F22&gt;0,IF((F29-F19)=(F22+F23+F24+F25+F26+F27+F28),F29-F19,"Ошибка!"),0)</f>
        <v>0</v>
      </c>
      <c r="G20" s="224">
        <f t="shared" ref="G20:P20" si="0">IF(G22&gt;0,IF((G29-G19)=(G22+G23+G24+G25+G26+G27+G28),G29-G19,"Ошибка!"),0)</f>
        <v>0</v>
      </c>
      <c r="H20" s="224">
        <f t="shared" si="0"/>
        <v>0</v>
      </c>
      <c r="I20" s="224">
        <f t="shared" si="0"/>
        <v>0</v>
      </c>
      <c r="J20" s="224">
        <f t="shared" si="0"/>
        <v>0</v>
      </c>
      <c r="K20" s="224">
        <f t="shared" si="0"/>
        <v>0</v>
      </c>
      <c r="L20" s="224">
        <f t="shared" si="0"/>
        <v>0</v>
      </c>
      <c r="M20" s="224">
        <f t="shared" si="0"/>
        <v>0</v>
      </c>
      <c r="N20" s="224">
        <f t="shared" si="0"/>
        <v>0</v>
      </c>
      <c r="O20" s="224">
        <f t="shared" si="0"/>
        <v>0</v>
      </c>
      <c r="P20" s="224">
        <f t="shared" si="0"/>
        <v>0</v>
      </c>
      <c r="Q20" s="224">
        <f>IF(Q22&gt;0,IF((Q29-Q19)=(Q22+Q23+Q24+Q25+Q26+Q27+Q28),Q29-Q19,"Ошибка!"),0)</f>
        <v>0</v>
      </c>
    </row>
    <row r="21" spans="2:17" x14ac:dyDescent="0.2">
      <c r="B21" s="12" t="s">
        <v>33</v>
      </c>
      <c r="C21" s="14"/>
      <c r="D21" s="14"/>
      <c r="E21" s="82">
        <f t="shared" ref="E21:E29" si="1">F21+G21+H21+I21+J21+K21+L21+M21+N21+O21+P21+Q21</f>
        <v>0</v>
      </c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2:17" x14ac:dyDescent="0.2">
      <c r="B22" s="12" t="s">
        <v>231</v>
      </c>
      <c r="C22" s="14"/>
      <c r="D22" s="14"/>
      <c r="E22" s="82">
        <f t="shared" si="1"/>
        <v>0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17" ht="25.5" x14ac:dyDescent="0.2">
      <c r="B23" s="12" t="s">
        <v>232</v>
      </c>
      <c r="C23" s="14"/>
      <c r="D23" s="14"/>
      <c r="E23" s="82">
        <f t="shared" si="1"/>
        <v>0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17" x14ac:dyDescent="0.2">
      <c r="B24" s="12" t="s">
        <v>233</v>
      </c>
      <c r="C24" s="14"/>
      <c r="D24" s="14"/>
      <c r="E24" s="82">
        <f t="shared" si="1"/>
        <v>0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 x14ac:dyDescent="0.2">
      <c r="B25" s="12" t="s">
        <v>236</v>
      </c>
      <c r="C25" s="14"/>
      <c r="D25" s="14"/>
      <c r="E25" s="82">
        <f t="shared" si="1"/>
        <v>0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x14ac:dyDescent="0.2">
      <c r="B26" s="12" t="s">
        <v>122</v>
      </c>
      <c r="C26" s="14"/>
      <c r="D26" s="14"/>
      <c r="E26" s="82">
        <f t="shared" si="1"/>
        <v>0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x14ac:dyDescent="0.2">
      <c r="B27" s="12" t="s">
        <v>235</v>
      </c>
      <c r="C27" s="14"/>
      <c r="D27" s="14"/>
      <c r="E27" s="82">
        <f t="shared" si="1"/>
        <v>0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 ht="25.5" x14ac:dyDescent="0.2">
      <c r="B28" s="12" t="s">
        <v>234</v>
      </c>
      <c r="C28" s="14"/>
      <c r="D28" s="14"/>
      <c r="E28" s="82">
        <f t="shared" si="1"/>
        <v>0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17" ht="21" customHeight="1" x14ac:dyDescent="0.2">
      <c r="B29" s="12" t="s">
        <v>38</v>
      </c>
      <c r="C29" s="13"/>
      <c r="D29" s="13"/>
      <c r="E29" s="82">
        <f t="shared" si="1"/>
        <v>0</v>
      </c>
      <c r="F29" s="77">
        <f>F31+F35+F56+F59+F63+F72+F83</f>
        <v>0</v>
      </c>
      <c r="G29" s="77">
        <f t="shared" ref="G29:Q29" si="2">G31+G35+G56+G59+G63+G72+G83</f>
        <v>0</v>
      </c>
      <c r="H29" s="77">
        <f t="shared" si="2"/>
        <v>0</v>
      </c>
      <c r="I29" s="77">
        <f t="shared" si="2"/>
        <v>0</v>
      </c>
      <c r="J29" s="77">
        <f t="shared" si="2"/>
        <v>0</v>
      </c>
      <c r="K29" s="77">
        <f t="shared" si="2"/>
        <v>0</v>
      </c>
      <c r="L29" s="77">
        <f t="shared" si="2"/>
        <v>0</v>
      </c>
      <c r="M29" s="77">
        <f t="shared" si="2"/>
        <v>0</v>
      </c>
      <c r="N29" s="77">
        <f t="shared" si="2"/>
        <v>0</v>
      </c>
      <c r="O29" s="77">
        <f t="shared" si="2"/>
        <v>0</v>
      </c>
      <c r="P29" s="77">
        <f t="shared" si="2"/>
        <v>0</v>
      </c>
      <c r="Q29" s="77">
        <f t="shared" si="2"/>
        <v>0</v>
      </c>
    </row>
    <row r="30" spans="2:17" ht="12.75" customHeight="1" x14ac:dyDescent="0.2">
      <c r="B30" s="12" t="s">
        <v>33</v>
      </c>
      <c r="C30" s="13"/>
      <c r="D30" s="13"/>
      <c r="E30" s="82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 ht="27.6" customHeight="1" x14ac:dyDescent="0.2">
      <c r="B31" s="16" t="s">
        <v>101</v>
      </c>
      <c r="C31" s="19">
        <v>210</v>
      </c>
      <c r="D31" s="182"/>
      <c r="E31" s="82">
        <f t="shared" ref="E31:E86" si="3">F31+G31+H31+I31+J31+K31+L31+M31+N31+O31+P31+Q31</f>
        <v>0</v>
      </c>
      <c r="F31" s="82">
        <f>F32+F33+F34</f>
        <v>0</v>
      </c>
      <c r="G31" s="82">
        <f t="shared" ref="G31:N31" si="4">G32+G33+G34</f>
        <v>0</v>
      </c>
      <c r="H31" s="82">
        <f t="shared" si="4"/>
        <v>0</v>
      </c>
      <c r="I31" s="82">
        <f t="shared" si="4"/>
        <v>0</v>
      </c>
      <c r="J31" s="82">
        <f t="shared" si="4"/>
        <v>0</v>
      </c>
      <c r="K31" s="82">
        <f t="shared" si="4"/>
        <v>0</v>
      </c>
      <c r="L31" s="82">
        <f t="shared" si="4"/>
        <v>0</v>
      </c>
      <c r="M31" s="82">
        <f>M32+M33+M34</f>
        <v>0</v>
      </c>
      <c r="N31" s="82">
        <f t="shared" si="4"/>
        <v>0</v>
      </c>
      <c r="O31" s="82">
        <f>O32+O33+O34</f>
        <v>0</v>
      </c>
      <c r="P31" s="82">
        <f>P32+P33+P34</f>
        <v>0</v>
      </c>
      <c r="Q31" s="82">
        <f>Q32+Q33+Q34</f>
        <v>0</v>
      </c>
    </row>
    <row r="32" spans="2:17" ht="21" customHeight="1" x14ac:dyDescent="0.2">
      <c r="B32" s="15" t="s">
        <v>39</v>
      </c>
      <c r="C32" s="8" t="s">
        <v>40</v>
      </c>
      <c r="D32" s="188" t="s">
        <v>209</v>
      </c>
      <c r="E32" s="82">
        <f t="shared" si="3"/>
        <v>0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 ht="21" customHeight="1" x14ac:dyDescent="0.2">
      <c r="B33" s="15" t="s">
        <v>41</v>
      </c>
      <c r="C33" s="6">
        <v>212</v>
      </c>
      <c r="D33" s="184">
        <v>112</v>
      </c>
      <c r="E33" s="82">
        <f t="shared" si="3"/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 ht="21" customHeight="1" x14ac:dyDescent="0.2">
      <c r="B34" s="15" t="s">
        <v>42</v>
      </c>
      <c r="C34" s="8" t="s">
        <v>43</v>
      </c>
      <c r="D34" s="188" t="s">
        <v>210</v>
      </c>
      <c r="E34" s="82">
        <f t="shared" si="3"/>
        <v>0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 ht="21" customHeight="1" x14ac:dyDescent="0.2">
      <c r="B35" s="16" t="s">
        <v>44</v>
      </c>
      <c r="C35" s="10" t="s">
        <v>45</v>
      </c>
      <c r="D35" s="185"/>
      <c r="E35" s="82">
        <f t="shared" si="3"/>
        <v>0</v>
      </c>
      <c r="F35" s="82">
        <f>F37+F38+F42+F43+F47+F50</f>
        <v>0</v>
      </c>
      <c r="G35" s="82">
        <f t="shared" ref="G35:N35" si="5">G37+G38+G42+G43+G47+G50</f>
        <v>0</v>
      </c>
      <c r="H35" s="82">
        <f t="shared" si="5"/>
        <v>0</v>
      </c>
      <c r="I35" s="82">
        <f t="shared" si="5"/>
        <v>0</v>
      </c>
      <c r="J35" s="82">
        <f t="shared" si="5"/>
        <v>0</v>
      </c>
      <c r="K35" s="82">
        <f t="shared" si="5"/>
        <v>0</v>
      </c>
      <c r="L35" s="82">
        <f t="shared" si="5"/>
        <v>0</v>
      </c>
      <c r="M35" s="82">
        <f t="shared" si="5"/>
        <v>0</v>
      </c>
      <c r="N35" s="82">
        <f t="shared" si="5"/>
        <v>0</v>
      </c>
      <c r="O35" s="82">
        <f>O37+O38+O42+O43+O47+O50</f>
        <v>0</v>
      </c>
      <c r="P35" s="82">
        <f>P37+P38+P42+P43+P47+P50</f>
        <v>0</v>
      </c>
      <c r="Q35" s="82">
        <f>Q37+Q38+Q42+Q43+Q47+Q50</f>
        <v>0</v>
      </c>
    </row>
    <row r="36" spans="2:17" ht="9.75" customHeight="1" x14ac:dyDescent="0.2">
      <c r="B36" s="15" t="s">
        <v>32</v>
      </c>
      <c r="C36" s="7"/>
      <c r="D36" s="186"/>
      <c r="E36" s="82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ht="21" customHeight="1" x14ac:dyDescent="0.2">
      <c r="B37" s="15" t="s">
        <v>46</v>
      </c>
      <c r="C37" s="8" t="s">
        <v>47</v>
      </c>
      <c r="D37" s="188" t="s">
        <v>205</v>
      </c>
      <c r="E37" s="82">
        <f t="shared" si="3"/>
        <v>0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 ht="21" customHeight="1" x14ac:dyDescent="0.2">
      <c r="B38" s="15" t="s">
        <v>48</v>
      </c>
      <c r="C38" s="8" t="s">
        <v>49</v>
      </c>
      <c r="D38" s="183"/>
      <c r="E38" s="82">
        <f t="shared" si="3"/>
        <v>0</v>
      </c>
      <c r="F38" s="218">
        <f>F40+F41</f>
        <v>0</v>
      </c>
      <c r="G38" s="218">
        <f t="shared" ref="G38:Q38" si="6">G40+G41</f>
        <v>0</v>
      </c>
      <c r="H38" s="218">
        <f t="shared" si="6"/>
        <v>0</v>
      </c>
      <c r="I38" s="218">
        <f t="shared" si="6"/>
        <v>0</v>
      </c>
      <c r="J38" s="218">
        <f t="shared" si="6"/>
        <v>0</v>
      </c>
      <c r="K38" s="218">
        <f t="shared" si="6"/>
        <v>0</v>
      </c>
      <c r="L38" s="218">
        <f t="shared" si="6"/>
        <v>0</v>
      </c>
      <c r="M38" s="218">
        <f t="shared" si="6"/>
        <v>0</v>
      </c>
      <c r="N38" s="218">
        <f t="shared" si="6"/>
        <v>0</v>
      </c>
      <c r="O38" s="218">
        <f t="shared" si="6"/>
        <v>0</v>
      </c>
      <c r="P38" s="218">
        <f t="shared" si="6"/>
        <v>0</v>
      </c>
      <c r="Q38" s="218">
        <f t="shared" si="6"/>
        <v>0</v>
      </c>
    </row>
    <row r="39" spans="2:17" ht="21" customHeight="1" x14ac:dyDescent="0.2">
      <c r="B39" s="15" t="s">
        <v>33</v>
      </c>
      <c r="C39" s="8"/>
      <c r="D39" s="183"/>
      <c r="E39" s="82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</row>
    <row r="40" spans="2:17" ht="21" customHeight="1" x14ac:dyDescent="0.2">
      <c r="B40" s="15" t="s">
        <v>48</v>
      </c>
      <c r="C40" s="94" t="s">
        <v>49</v>
      </c>
      <c r="D40" s="188" t="s">
        <v>205</v>
      </c>
      <c r="E40" s="82">
        <f t="shared" si="3"/>
        <v>0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 ht="21" customHeight="1" x14ac:dyDescent="0.2">
      <c r="B41" s="15" t="s">
        <v>48</v>
      </c>
      <c r="C41" s="94" t="s">
        <v>49</v>
      </c>
      <c r="D41" s="188" t="s">
        <v>206</v>
      </c>
      <c r="E41" s="82">
        <f t="shared" si="3"/>
        <v>0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 ht="21" customHeight="1" x14ac:dyDescent="0.2">
      <c r="B42" s="15" t="s">
        <v>50</v>
      </c>
      <c r="C42" s="8" t="s">
        <v>51</v>
      </c>
      <c r="D42" s="188" t="s">
        <v>205</v>
      </c>
      <c r="E42" s="82">
        <f t="shared" si="3"/>
        <v>0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 ht="21" customHeight="1" x14ac:dyDescent="0.2">
      <c r="B43" s="15" t="s">
        <v>52</v>
      </c>
      <c r="C43" s="8" t="s">
        <v>53</v>
      </c>
      <c r="D43" s="188" t="s">
        <v>205</v>
      </c>
      <c r="E43" s="82">
        <f t="shared" si="3"/>
        <v>0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 ht="21" customHeight="1" x14ac:dyDescent="0.2">
      <c r="B44" s="15" t="s">
        <v>54</v>
      </c>
      <c r="C44" s="94" t="s">
        <v>207</v>
      </c>
      <c r="D44" s="183"/>
      <c r="E44" s="82">
        <f t="shared" si="3"/>
        <v>0</v>
      </c>
      <c r="F44" s="218">
        <f>F46+F47</f>
        <v>0</v>
      </c>
      <c r="G44" s="218">
        <f t="shared" ref="G44:Q44" si="7">G46+G47</f>
        <v>0</v>
      </c>
      <c r="H44" s="218">
        <f t="shared" si="7"/>
        <v>0</v>
      </c>
      <c r="I44" s="218">
        <f t="shared" si="7"/>
        <v>0</v>
      </c>
      <c r="J44" s="218">
        <f t="shared" si="7"/>
        <v>0</v>
      </c>
      <c r="K44" s="218">
        <f t="shared" si="7"/>
        <v>0</v>
      </c>
      <c r="L44" s="218">
        <f t="shared" si="7"/>
        <v>0</v>
      </c>
      <c r="M44" s="218">
        <f t="shared" si="7"/>
        <v>0</v>
      </c>
      <c r="N44" s="218">
        <f t="shared" si="7"/>
        <v>0</v>
      </c>
      <c r="O44" s="218">
        <f t="shared" si="7"/>
        <v>0</v>
      </c>
      <c r="P44" s="218">
        <f t="shared" si="7"/>
        <v>0</v>
      </c>
      <c r="Q44" s="218">
        <f t="shared" si="7"/>
        <v>0</v>
      </c>
    </row>
    <row r="45" spans="2:17" ht="21" customHeight="1" x14ac:dyDescent="0.2">
      <c r="B45" s="15" t="s">
        <v>33</v>
      </c>
      <c r="C45" s="8"/>
      <c r="D45" s="183"/>
      <c r="E45" s="82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</row>
    <row r="46" spans="2:17" ht="21" customHeight="1" x14ac:dyDescent="0.2">
      <c r="B46" s="15" t="s">
        <v>54</v>
      </c>
      <c r="C46" s="94" t="s">
        <v>207</v>
      </c>
      <c r="D46" s="188" t="s">
        <v>208</v>
      </c>
      <c r="E46" s="82">
        <f t="shared" si="3"/>
        <v>0</v>
      </c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 ht="21" customHeight="1" x14ac:dyDescent="0.2">
      <c r="B47" s="15" t="s">
        <v>54</v>
      </c>
      <c r="C47" s="6">
        <v>225</v>
      </c>
      <c r="D47" s="184">
        <v>244</v>
      </c>
      <c r="E47" s="82">
        <f t="shared" si="3"/>
        <v>0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 ht="14.25" customHeight="1" x14ac:dyDescent="0.2">
      <c r="B48" s="15" t="s">
        <v>32</v>
      </c>
      <c r="C48" s="6"/>
      <c r="D48" s="184"/>
      <c r="E48" s="82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</row>
    <row r="49" spans="2:17" ht="21" customHeight="1" x14ac:dyDescent="0.2">
      <c r="B49" s="15" t="s">
        <v>152</v>
      </c>
      <c r="C49" s="6"/>
      <c r="D49" s="184"/>
      <c r="E49" s="82">
        <f>F49+G49+H49+I49+J49+K49+L49+M49+N49+O49+P49+Q49</f>
        <v>0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21" customHeight="1" x14ac:dyDescent="0.2">
      <c r="B50" s="15" t="s">
        <v>106</v>
      </c>
      <c r="C50" s="6">
        <v>226</v>
      </c>
      <c r="D50" s="184"/>
      <c r="E50" s="82">
        <f t="shared" si="3"/>
        <v>0</v>
      </c>
      <c r="F50" s="218">
        <f>F52+F55</f>
        <v>0</v>
      </c>
      <c r="G50" s="218">
        <f t="shared" ref="G50:Q50" si="8">G52+G55</f>
        <v>0</v>
      </c>
      <c r="H50" s="218">
        <f>H52+H55</f>
        <v>0</v>
      </c>
      <c r="I50" s="218">
        <f t="shared" si="8"/>
        <v>0</v>
      </c>
      <c r="J50" s="218">
        <f t="shared" si="8"/>
        <v>0</v>
      </c>
      <c r="K50" s="218">
        <f t="shared" si="8"/>
        <v>0</v>
      </c>
      <c r="L50" s="218">
        <f t="shared" si="8"/>
        <v>0</v>
      </c>
      <c r="M50" s="218">
        <f t="shared" si="8"/>
        <v>0</v>
      </c>
      <c r="N50" s="218">
        <f t="shared" si="8"/>
        <v>0</v>
      </c>
      <c r="O50" s="218">
        <f t="shared" si="8"/>
        <v>0</v>
      </c>
      <c r="P50" s="218">
        <f t="shared" si="8"/>
        <v>0</v>
      </c>
      <c r="Q50" s="218">
        <f t="shared" si="8"/>
        <v>0</v>
      </c>
    </row>
    <row r="51" spans="2:17" ht="21" customHeight="1" x14ac:dyDescent="0.2">
      <c r="B51" s="15" t="s">
        <v>33</v>
      </c>
      <c r="C51" s="6"/>
      <c r="D51" s="184"/>
      <c r="E51" s="82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</row>
    <row r="52" spans="2:17" ht="21" customHeight="1" x14ac:dyDescent="0.2">
      <c r="B52" s="15" t="s">
        <v>106</v>
      </c>
      <c r="C52" s="6">
        <v>226</v>
      </c>
      <c r="D52" s="184">
        <v>243</v>
      </c>
      <c r="E52" s="82">
        <f t="shared" si="3"/>
        <v>0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 ht="16.5" customHeight="1" x14ac:dyDescent="0.2">
      <c r="B53" s="15" t="s">
        <v>32</v>
      </c>
      <c r="C53" s="6"/>
      <c r="D53" s="184"/>
      <c r="E53" s="82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</row>
    <row r="54" spans="2:17" ht="21" customHeight="1" x14ac:dyDescent="0.2">
      <c r="B54" s="15" t="s">
        <v>153</v>
      </c>
      <c r="C54" s="6"/>
      <c r="D54" s="184"/>
      <c r="E54" s="82">
        <f t="shared" si="3"/>
        <v>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 ht="21" customHeight="1" x14ac:dyDescent="0.2">
      <c r="B55" s="15" t="s">
        <v>106</v>
      </c>
      <c r="C55" s="6">
        <v>226</v>
      </c>
      <c r="D55" s="184">
        <v>244</v>
      </c>
      <c r="E55" s="82">
        <f t="shared" si="3"/>
        <v>0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 ht="38.450000000000003" customHeight="1" x14ac:dyDescent="0.2">
      <c r="B56" s="16" t="s">
        <v>99</v>
      </c>
      <c r="C56" s="9">
        <v>240</v>
      </c>
      <c r="D56" s="187"/>
      <c r="E56" s="82">
        <f t="shared" si="3"/>
        <v>0</v>
      </c>
      <c r="F56" s="82">
        <f>F58</f>
        <v>0</v>
      </c>
      <c r="G56" s="82">
        <f t="shared" ref="G56:N56" si="9">G58</f>
        <v>0</v>
      </c>
      <c r="H56" s="82">
        <f t="shared" si="9"/>
        <v>0</v>
      </c>
      <c r="I56" s="82">
        <f t="shared" si="9"/>
        <v>0</v>
      </c>
      <c r="J56" s="82">
        <f t="shared" si="9"/>
        <v>0</v>
      </c>
      <c r="K56" s="82">
        <f t="shared" si="9"/>
        <v>0</v>
      </c>
      <c r="L56" s="82">
        <f t="shared" si="9"/>
        <v>0</v>
      </c>
      <c r="M56" s="82">
        <f t="shared" si="9"/>
        <v>0</v>
      </c>
      <c r="N56" s="82">
        <f t="shared" si="9"/>
        <v>0</v>
      </c>
      <c r="O56" s="82">
        <f>O58</f>
        <v>0</v>
      </c>
      <c r="P56" s="82">
        <f>P58</f>
        <v>0</v>
      </c>
      <c r="Q56" s="82">
        <f>Q58</f>
        <v>0</v>
      </c>
    </row>
    <row r="57" spans="2:17" ht="15.75" customHeight="1" x14ac:dyDescent="0.2">
      <c r="B57" s="15" t="s">
        <v>32</v>
      </c>
      <c r="C57" s="6"/>
      <c r="D57" s="184"/>
      <c r="E57" s="82">
        <f t="shared" si="3"/>
        <v>0</v>
      </c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ht="46.15" customHeight="1" x14ac:dyDescent="0.2">
      <c r="B58" s="17" t="s">
        <v>100</v>
      </c>
      <c r="C58" s="8" t="s">
        <v>55</v>
      </c>
      <c r="D58" s="183"/>
      <c r="E58" s="82">
        <f t="shared" si="3"/>
        <v>0</v>
      </c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 ht="21" customHeight="1" x14ac:dyDescent="0.2">
      <c r="B59" s="16" t="s">
        <v>56</v>
      </c>
      <c r="C59" s="10" t="s">
        <v>57</v>
      </c>
      <c r="D59" s="185"/>
      <c r="E59" s="82">
        <f t="shared" si="3"/>
        <v>0</v>
      </c>
      <c r="F59" s="82">
        <f>F61+F62</f>
        <v>0</v>
      </c>
      <c r="G59" s="82">
        <f t="shared" ref="G59:M59" si="10">G61+G62</f>
        <v>0</v>
      </c>
      <c r="H59" s="82">
        <f t="shared" si="10"/>
        <v>0</v>
      </c>
      <c r="I59" s="82">
        <f t="shared" si="10"/>
        <v>0</v>
      </c>
      <c r="J59" s="82">
        <f t="shared" si="10"/>
        <v>0</v>
      </c>
      <c r="K59" s="82">
        <f t="shared" si="10"/>
        <v>0</v>
      </c>
      <c r="L59" s="82">
        <f t="shared" si="10"/>
        <v>0</v>
      </c>
      <c r="M59" s="82">
        <f t="shared" si="10"/>
        <v>0</v>
      </c>
      <c r="N59" s="82">
        <f>N61+N62</f>
        <v>0</v>
      </c>
      <c r="O59" s="82">
        <f>O61+O62</f>
        <v>0</v>
      </c>
      <c r="P59" s="82">
        <f>P61+P62</f>
        <v>0</v>
      </c>
      <c r="Q59" s="82">
        <f>Q61+Q62</f>
        <v>0</v>
      </c>
    </row>
    <row r="60" spans="2:17" ht="9.75" customHeight="1" x14ac:dyDescent="0.2">
      <c r="B60" s="15" t="s">
        <v>32</v>
      </c>
      <c r="C60" s="7"/>
      <c r="D60" s="186"/>
      <c r="E60" s="82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ht="21" customHeight="1" x14ac:dyDescent="0.2">
      <c r="B61" s="15" t="s">
        <v>58</v>
      </c>
      <c r="C61" s="8" t="s">
        <v>59</v>
      </c>
      <c r="D61" s="188" t="s">
        <v>211</v>
      </c>
      <c r="E61" s="82">
        <f t="shared" si="3"/>
        <v>0</v>
      </c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 ht="35.450000000000003" customHeight="1" x14ac:dyDescent="0.2">
      <c r="B62" s="15" t="s">
        <v>60</v>
      </c>
      <c r="C62" s="8" t="s">
        <v>61</v>
      </c>
      <c r="D62" s="183"/>
      <c r="E62" s="82">
        <f t="shared" si="3"/>
        <v>0</v>
      </c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 ht="21" customHeight="1" x14ac:dyDescent="0.2">
      <c r="B63" s="16" t="s">
        <v>62</v>
      </c>
      <c r="C63" s="10" t="s">
        <v>63</v>
      </c>
      <c r="D63" s="185"/>
      <c r="E63" s="82">
        <f t="shared" si="3"/>
        <v>0</v>
      </c>
      <c r="F63" s="216">
        <f>F65+F66+F67+F68+F69+F70+F71</f>
        <v>0</v>
      </c>
      <c r="G63" s="216">
        <f>G65+G66+G67+G68+G69+G70+G71</f>
        <v>0</v>
      </c>
      <c r="H63" s="216">
        <f>H65+H66+H67+H68+H69+H70+H71</f>
        <v>0</v>
      </c>
      <c r="I63" s="216">
        <f t="shared" ref="I63:Q63" si="11">I65+I66+I67+I68+I69+I70+I71</f>
        <v>0</v>
      </c>
      <c r="J63" s="216">
        <f>J65+J66+J67+J68+J69+J70+J71</f>
        <v>0</v>
      </c>
      <c r="K63" s="216">
        <f t="shared" si="11"/>
        <v>0</v>
      </c>
      <c r="L63" s="216">
        <f t="shared" si="11"/>
        <v>0</v>
      </c>
      <c r="M63" s="216">
        <f t="shared" si="11"/>
        <v>0</v>
      </c>
      <c r="N63" s="216">
        <f>N65+N66+N67+N68+N69+N70+N71</f>
        <v>0</v>
      </c>
      <c r="O63" s="216">
        <f t="shared" si="11"/>
        <v>0</v>
      </c>
      <c r="P63" s="216">
        <f t="shared" si="11"/>
        <v>0</v>
      </c>
      <c r="Q63" s="216">
        <f t="shared" si="11"/>
        <v>0</v>
      </c>
    </row>
    <row r="64" spans="2:17" ht="21" customHeight="1" x14ac:dyDescent="0.2">
      <c r="B64" s="93" t="s">
        <v>33</v>
      </c>
      <c r="C64" s="10"/>
      <c r="D64" s="185"/>
      <c r="E64" s="82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</row>
    <row r="65" spans="2:17" ht="21" customHeight="1" x14ac:dyDescent="0.2">
      <c r="B65" s="93" t="s">
        <v>62</v>
      </c>
      <c r="C65" s="94" t="s">
        <v>63</v>
      </c>
      <c r="D65" s="185" t="s">
        <v>212</v>
      </c>
      <c r="E65" s="82">
        <f t="shared" si="3"/>
        <v>0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pans="2:17" ht="21" customHeight="1" x14ac:dyDescent="0.2">
      <c r="B66" s="93" t="s">
        <v>62</v>
      </c>
      <c r="C66" s="94" t="s">
        <v>63</v>
      </c>
      <c r="D66" s="185" t="s">
        <v>205</v>
      </c>
      <c r="E66" s="82">
        <f t="shared" si="3"/>
        <v>0</v>
      </c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pans="2:17" ht="21" customHeight="1" x14ac:dyDescent="0.2">
      <c r="B67" s="93" t="s">
        <v>62</v>
      </c>
      <c r="C67" s="94" t="s">
        <v>63</v>
      </c>
      <c r="D67" s="185" t="s">
        <v>206</v>
      </c>
      <c r="E67" s="82">
        <f t="shared" si="3"/>
        <v>0</v>
      </c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ht="21" customHeight="1" x14ac:dyDescent="0.2">
      <c r="B68" s="93" t="s">
        <v>62</v>
      </c>
      <c r="C68" s="94" t="s">
        <v>63</v>
      </c>
      <c r="D68" s="185" t="s">
        <v>213</v>
      </c>
      <c r="E68" s="82">
        <f t="shared" si="3"/>
        <v>0</v>
      </c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2:17" ht="21" customHeight="1" x14ac:dyDescent="0.2">
      <c r="B69" s="93" t="s">
        <v>62</v>
      </c>
      <c r="C69" s="94" t="s">
        <v>63</v>
      </c>
      <c r="D69" s="185" t="s">
        <v>214</v>
      </c>
      <c r="E69" s="82">
        <f t="shared" si="3"/>
        <v>0</v>
      </c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pans="2:17" ht="21" customHeight="1" x14ac:dyDescent="0.2">
      <c r="B70" s="93" t="s">
        <v>62</v>
      </c>
      <c r="C70" s="94" t="s">
        <v>63</v>
      </c>
      <c r="D70" s="185" t="s">
        <v>215</v>
      </c>
      <c r="E70" s="82">
        <f t="shared" si="3"/>
        <v>0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2:17" ht="21" customHeight="1" x14ac:dyDescent="0.2">
      <c r="B71" s="93" t="s">
        <v>62</v>
      </c>
      <c r="C71" s="94" t="s">
        <v>63</v>
      </c>
      <c r="D71" s="185" t="s">
        <v>216</v>
      </c>
      <c r="E71" s="82">
        <f t="shared" si="3"/>
        <v>0</v>
      </c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2:17" ht="35.450000000000003" customHeight="1" x14ac:dyDescent="0.2">
      <c r="B72" s="16" t="s">
        <v>64</v>
      </c>
      <c r="C72" s="10" t="s">
        <v>65</v>
      </c>
      <c r="D72" s="185"/>
      <c r="E72" s="82">
        <f t="shared" si="3"/>
        <v>0</v>
      </c>
      <c r="F72" s="82">
        <f>F74+F75+F76+F77</f>
        <v>0</v>
      </c>
      <c r="G72" s="82">
        <f t="shared" ref="G72:N72" si="12">G74+G75+G76+G77</f>
        <v>0</v>
      </c>
      <c r="H72" s="82">
        <f t="shared" si="12"/>
        <v>0</v>
      </c>
      <c r="I72" s="82">
        <f t="shared" si="12"/>
        <v>0</v>
      </c>
      <c r="J72" s="82">
        <f t="shared" si="12"/>
        <v>0</v>
      </c>
      <c r="K72" s="82">
        <f t="shared" si="12"/>
        <v>0</v>
      </c>
      <c r="L72" s="82">
        <f t="shared" si="12"/>
        <v>0</v>
      </c>
      <c r="M72" s="82">
        <f t="shared" si="12"/>
        <v>0</v>
      </c>
      <c r="N72" s="82">
        <f t="shared" si="12"/>
        <v>0</v>
      </c>
      <c r="O72" s="82">
        <f>O74+O75+O76+O77</f>
        <v>0</v>
      </c>
      <c r="P72" s="82">
        <f>P74+P75+P76+P77</f>
        <v>0</v>
      </c>
      <c r="Q72" s="82">
        <f>Q74+Q75+Q76+Q77</f>
        <v>0</v>
      </c>
    </row>
    <row r="73" spans="2:17" ht="9.75" customHeight="1" x14ac:dyDescent="0.2">
      <c r="B73" s="15" t="s">
        <v>32</v>
      </c>
      <c r="C73" s="7"/>
      <c r="D73" s="186"/>
      <c r="E73" s="82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ht="27.6" customHeight="1" x14ac:dyDescent="0.2">
      <c r="B74" s="15" t="s">
        <v>66</v>
      </c>
      <c r="C74" s="8" t="s">
        <v>67</v>
      </c>
      <c r="D74" s="188" t="s">
        <v>205</v>
      </c>
      <c r="E74" s="82">
        <f t="shared" si="3"/>
        <v>0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 ht="27.6" customHeight="1" x14ac:dyDescent="0.2">
      <c r="B75" s="15" t="s">
        <v>68</v>
      </c>
      <c r="C75" s="8" t="s">
        <v>69</v>
      </c>
      <c r="D75" s="183"/>
      <c r="E75" s="82">
        <f t="shared" si="3"/>
        <v>0</v>
      </c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 ht="37.9" customHeight="1" x14ac:dyDescent="0.2">
      <c r="B76" s="15" t="s">
        <v>80</v>
      </c>
      <c r="C76" s="8" t="s">
        <v>81</v>
      </c>
      <c r="D76" s="183"/>
      <c r="E76" s="82">
        <f t="shared" si="3"/>
        <v>0</v>
      </c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 ht="21" customHeight="1" x14ac:dyDescent="0.2">
      <c r="B77" s="15" t="s">
        <v>70</v>
      </c>
      <c r="C77" s="8" t="s">
        <v>71</v>
      </c>
      <c r="D77" s="188" t="s">
        <v>205</v>
      </c>
      <c r="E77" s="82">
        <f t="shared" si="3"/>
        <v>0</v>
      </c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 ht="16.5" customHeight="1" x14ac:dyDescent="0.2">
      <c r="B78" s="15" t="s">
        <v>32</v>
      </c>
      <c r="C78" s="8"/>
      <c r="D78" s="183"/>
      <c r="E78" s="82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</row>
    <row r="79" spans="2:17" ht="21" customHeight="1" x14ac:dyDescent="0.2">
      <c r="B79" s="15" t="s">
        <v>154</v>
      </c>
      <c r="C79" s="8"/>
      <c r="D79" s="183"/>
      <c r="E79" s="82">
        <f t="shared" si="3"/>
        <v>0</v>
      </c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 ht="21" customHeight="1" x14ac:dyDescent="0.2">
      <c r="B80" s="15" t="s">
        <v>155</v>
      </c>
      <c r="C80" s="8"/>
      <c r="D80" s="183"/>
      <c r="E80" s="82">
        <f t="shared" si="3"/>
        <v>0</v>
      </c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 ht="21" customHeight="1" x14ac:dyDescent="0.2">
      <c r="B81" s="15" t="s">
        <v>156</v>
      </c>
      <c r="C81" s="8"/>
      <c r="D81" s="183"/>
      <c r="E81" s="82">
        <f t="shared" si="3"/>
        <v>0</v>
      </c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 ht="21" customHeight="1" x14ac:dyDescent="0.2">
      <c r="B82" s="15" t="s">
        <v>157</v>
      </c>
      <c r="C82" s="8"/>
      <c r="D82" s="183"/>
      <c r="E82" s="82">
        <f t="shared" si="3"/>
        <v>0</v>
      </c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 ht="21" customHeight="1" x14ac:dyDescent="0.2">
      <c r="B83" s="16" t="s">
        <v>72</v>
      </c>
      <c r="C83" s="10" t="s">
        <v>73</v>
      </c>
      <c r="D83" s="185"/>
      <c r="E83" s="82">
        <f t="shared" si="3"/>
        <v>0</v>
      </c>
      <c r="F83" s="82">
        <f>F85+F86</f>
        <v>0</v>
      </c>
      <c r="G83" s="82">
        <f t="shared" ref="G83:N83" si="13">G85+G86</f>
        <v>0</v>
      </c>
      <c r="H83" s="82">
        <f t="shared" si="13"/>
        <v>0</v>
      </c>
      <c r="I83" s="82">
        <f t="shared" si="13"/>
        <v>0</v>
      </c>
      <c r="J83" s="82">
        <f t="shared" si="13"/>
        <v>0</v>
      </c>
      <c r="K83" s="82">
        <f t="shared" si="13"/>
        <v>0</v>
      </c>
      <c r="L83" s="82">
        <f t="shared" si="13"/>
        <v>0</v>
      </c>
      <c r="M83" s="82">
        <f t="shared" si="13"/>
        <v>0</v>
      </c>
      <c r="N83" s="82">
        <f t="shared" si="13"/>
        <v>0</v>
      </c>
      <c r="O83" s="82">
        <f>O85+O86</f>
        <v>0</v>
      </c>
      <c r="P83" s="82">
        <f>P85+P86</f>
        <v>0</v>
      </c>
      <c r="Q83" s="82">
        <f>Q85+Q86</f>
        <v>0</v>
      </c>
    </row>
    <row r="84" spans="2:17" ht="13.5" customHeight="1" x14ac:dyDescent="0.2">
      <c r="B84" s="15" t="s">
        <v>32</v>
      </c>
      <c r="C84" s="7"/>
      <c r="D84" s="186"/>
      <c r="E84" s="82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ht="33.6" customHeight="1" x14ac:dyDescent="0.2">
      <c r="B85" s="15" t="s">
        <v>74</v>
      </c>
      <c r="C85" s="8" t="s">
        <v>75</v>
      </c>
      <c r="D85" s="183"/>
      <c r="E85" s="82">
        <f t="shared" si="3"/>
        <v>0</v>
      </c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 ht="31.15" customHeight="1" x14ac:dyDescent="0.2">
      <c r="B86" s="15" t="s">
        <v>76</v>
      </c>
      <c r="C86" s="8" t="s">
        <v>77</v>
      </c>
      <c r="D86" s="183"/>
      <c r="E86" s="82">
        <f t="shared" si="3"/>
        <v>0</v>
      </c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 ht="13.5" customHeight="1" x14ac:dyDescent="0.2">
      <c r="B87" s="15" t="s">
        <v>78</v>
      </c>
      <c r="C87" s="7"/>
      <c r="D87" s="186"/>
      <c r="E87" s="82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ht="21" customHeight="1" x14ac:dyDescent="0.2">
      <c r="B88" s="15" t="s">
        <v>79</v>
      </c>
      <c r="C88" s="8" t="s">
        <v>36</v>
      </c>
      <c r="D88" s="183"/>
      <c r="E88" s="82">
        <f>F88+G88+H88+I88+J88+K88+L88+M88+N88+O88+P88+Q88</f>
        <v>0</v>
      </c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</sheetData>
  <sheetProtection sheet="1" objects="1" scenarios="1" formatCells="0" formatColumns="0" formatRows="0"/>
  <mergeCells count="16">
    <mergeCell ref="B17:B18"/>
    <mergeCell ref="C17:C18"/>
    <mergeCell ref="D17:D18"/>
    <mergeCell ref="B15:Q15"/>
    <mergeCell ref="E17:E18"/>
    <mergeCell ref="F17:Q17"/>
    <mergeCell ref="P1:Q1"/>
    <mergeCell ref="K2:Q2"/>
    <mergeCell ref="O4:P4"/>
    <mergeCell ref="O6:P6"/>
    <mergeCell ref="N7:Q7"/>
    <mergeCell ref="K8:Q8"/>
    <mergeCell ref="B11:Q11"/>
    <mergeCell ref="B12:Q12"/>
    <mergeCell ref="B13:Q13"/>
    <mergeCell ref="B14:Q14"/>
  </mergeCells>
  <printOptions horizontalCentered="1"/>
  <pageMargins left="1.1811023622047245" right="0.19685039370078741" top="0.15748031496062992" bottom="0.15748031496062992" header="0.15748031496062992" footer="0.15748031496062992"/>
  <pageSetup paperSize="9" scale="32" orientation="landscape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H88"/>
  <sheetViews>
    <sheetView view="pageBreakPreview" topLeftCell="D10" zoomScaleNormal="70" zoomScaleSheetLayoutView="100" workbookViewId="0">
      <selection activeCell="I5" sqref="I5"/>
    </sheetView>
  </sheetViews>
  <sheetFormatPr defaultRowHeight="12.75" x14ac:dyDescent="0.2"/>
  <cols>
    <col min="1" max="1" width="1.28515625" customWidth="1"/>
    <col min="2" max="2" width="54.7109375" customWidth="1"/>
    <col min="3" max="4" width="11.42578125" customWidth="1"/>
    <col min="5" max="5" width="16" customWidth="1"/>
    <col min="6" max="14" width="14.7109375" customWidth="1"/>
    <col min="15" max="15" width="17.28515625" customWidth="1"/>
    <col min="16" max="16" width="16.7109375" customWidth="1"/>
    <col min="17" max="17" width="19.42578125" customWidth="1"/>
  </cols>
  <sheetData>
    <row r="1" spans="2:34" x14ac:dyDescent="0.2">
      <c r="B1" s="29"/>
      <c r="C1" s="29"/>
      <c r="D1" s="29"/>
      <c r="E1" s="29"/>
      <c r="F1" s="204"/>
      <c r="G1" s="204"/>
      <c r="H1" s="204"/>
      <c r="I1" s="204"/>
      <c r="J1" s="204"/>
      <c r="K1" s="29"/>
      <c r="L1" s="29"/>
      <c r="M1" s="29"/>
      <c r="N1" s="29"/>
      <c r="O1" s="29"/>
      <c r="P1" s="443" t="s">
        <v>270</v>
      </c>
      <c r="Q1" s="443"/>
    </row>
    <row r="2" spans="2:34" ht="12.75" customHeight="1" x14ac:dyDescent="0.2">
      <c r="B2" s="29"/>
      <c r="C2" s="29"/>
      <c r="D2" s="29"/>
      <c r="E2" s="29"/>
      <c r="F2" s="204"/>
      <c r="G2" s="204"/>
      <c r="H2" s="204"/>
      <c r="I2" s="204"/>
      <c r="J2" s="204"/>
      <c r="K2" s="444"/>
      <c r="L2" s="444"/>
      <c r="M2" s="444"/>
      <c r="N2" s="444"/>
      <c r="O2" s="444"/>
      <c r="P2" s="444"/>
      <c r="Q2" s="444"/>
    </row>
    <row r="3" spans="2:34" x14ac:dyDescent="0.2">
      <c r="B3" s="29"/>
      <c r="C3" s="29"/>
      <c r="D3" s="29"/>
      <c r="E3" s="29"/>
      <c r="F3" s="204"/>
      <c r="G3" s="204"/>
      <c r="H3" s="204"/>
      <c r="I3" s="204"/>
      <c r="J3" s="204"/>
      <c r="K3" s="29"/>
      <c r="L3" s="29"/>
      <c r="M3" s="29"/>
      <c r="N3" s="29"/>
      <c r="O3" s="29"/>
      <c r="P3" s="29"/>
      <c r="Q3" s="196"/>
    </row>
    <row r="4" spans="2:34" ht="13.15" customHeight="1" x14ac:dyDescent="0.2">
      <c r="B4" s="29"/>
      <c r="C4" s="29"/>
      <c r="D4" s="29"/>
      <c r="E4" s="29"/>
      <c r="F4" s="204"/>
      <c r="G4" s="204"/>
      <c r="H4" s="204"/>
      <c r="I4" s="204"/>
      <c r="J4" s="204"/>
      <c r="K4" s="67"/>
      <c r="L4" s="67"/>
      <c r="M4" s="67"/>
      <c r="N4" s="67"/>
      <c r="O4" s="445" t="s">
        <v>218</v>
      </c>
      <c r="P4" s="445"/>
      <c r="Q4" s="67"/>
    </row>
    <row r="5" spans="2:34" ht="24.75" customHeight="1" x14ac:dyDescent="0.2">
      <c r="B5" s="29"/>
      <c r="C5" s="29"/>
      <c r="D5" s="29"/>
      <c r="E5" s="29"/>
      <c r="F5" s="204"/>
      <c r="G5" s="204"/>
      <c r="H5" s="204"/>
      <c r="I5" s="204"/>
      <c r="J5" s="204"/>
      <c r="K5" s="189"/>
      <c r="L5" s="189"/>
      <c r="M5" s="189"/>
      <c r="N5" s="190"/>
      <c r="O5" s="190" t="s">
        <v>237</v>
      </c>
      <c r="P5" s="190"/>
      <c r="Q5" s="190"/>
    </row>
    <row r="6" spans="2:34" ht="11.45" customHeight="1" x14ac:dyDescent="0.2">
      <c r="B6" s="29"/>
      <c r="C6" s="29"/>
      <c r="D6" s="29"/>
      <c r="E6" s="29"/>
      <c r="F6" s="204"/>
      <c r="G6" s="204"/>
      <c r="H6" s="204"/>
      <c r="I6" s="204"/>
      <c r="J6" s="204"/>
      <c r="K6" s="29"/>
      <c r="L6" s="29"/>
      <c r="M6" s="29"/>
      <c r="N6" s="29"/>
      <c r="O6" s="446" t="s">
        <v>219</v>
      </c>
      <c r="P6" s="446"/>
      <c r="Q6" s="68"/>
    </row>
    <row r="7" spans="2:34" ht="15.6" customHeight="1" x14ac:dyDescent="0.2">
      <c r="B7" s="29"/>
      <c r="C7" s="29"/>
      <c r="D7" s="29"/>
      <c r="E7" s="29"/>
      <c r="F7" s="204"/>
      <c r="G7" s="204"/>
      <c r="H7" s="204"/>
      <c r="I7" s="204"/>
      <c r="J7" s="204"/>
      <c r="K7" s="69"/>
      <c r="L7" s="69"/>
      <c r="M7" s="69"/>
      <c r="N7" s="447" t="s">
        <v>253</v>
      </c>
      <c r="O7" s="447"/>
      <c r="P7" s="447"/>
      <c r="Q7" s="447"/>
    </row>
    <row r="8" spans="2:34" ht="10.9" customHeight="1" x14ac:dyDescent="0.2">
      <c r="B8" s="29"/>
      <c r="C8" s="29"/>
      <c r="D8" s="29"/>
      <c r="E8" s="29"/>
      <c r="F8" s="204"/>
      <c r="G8" s="204"/>
      <c r="H8" s="204"/>
      <c r="I8" s="204"/>
      <c r="J8" s="204"/>
      <c r="K8" s="428" t="s">
        <v>124</v>
      </c>
      <c r="L8" s="428"/>
      <c r="M8" s="428"/>
      <c r="N8" s="428"/>
      <c r="O8" s="428"/>
      <c r="P8" s="428"/>
      <c r="Q8" s="428"/>
    </row>
    <row r="9" spans="2:34" x14ac:dyDescent="0.2">
      <c r="B9" s="29"/>
      <c r="C9" s="29"/>
      <c r="D9" s="29"/>
      <c r="E9" s="29"/>
      <c r="F9" s="204"/>
      <c r="G9" s="204"/>
      <c r="H9" s="204"/>
      <c r="I9" s="204"/>
      <c r="J9" s="204"/>
      <c r="K9" s="29"/>
      <c r="L9" s="83"/>
      <c r="M9" s="83"/>
      <c r="N9" s="83"/>
      <c r="O9" s="191" t="s">
        <v>262</v>
      </c>
      <c r="P9" s="199" t="s">
        <v>261</v>
      </c>
      <c r="Q9" s="70" t="s">
        <v>220</v>
      </c>
    </row>
    <row r="10" spans="2:34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2:34" ht="18" x14ac:dyDescent="0.2">
      <c r="B11" s="461" t="s">
        <v>108</v>
      </c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</row>
    <row r="12" spans="2:34" ht="13.9" customHeight="1" x14ac:dyDescent="0.2">
      <c r="B12" s="462" t="s">
        <v>128</v>
      </c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</row>
    <row r="13" spans="2:34" ht="16.5" x14ac:dyDescent="0.2">
      <c r="B13" s="463" t="s">
        <v>107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</row>
    <row r="14" spans="2:34" ht="12.75" customHeight="1" x14ac:dyDescent="0.2">
      <c r="B14" s="433" t="str">
        <f>'Заголовочный раздел'!B19:V19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  <c r="AE14" s="1"/>
      <c r="AF14" s="1"/>
      <c r="AG14" s="1"/>
      <c r="AH14" s="1"/>
    </row>
    <row r="15" spans="2:34" ht="16.5" x14ac:dyDescent="0.2">
      <c r="B15" s="464" t="s">
        <v>4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23" ht="12.75" customHeight="1" x14ac:dyDescent="0.2">
      <c r="B17" s="453" t="s">
        <v>11</v>
      </c>
      <c r="C17" s="451" t="s">
        <v>35</v>
      </c>
      <c r="D17" s="451" t="s">
        <v>165</v>
      </c>
      <c r="E17" s="438" t="s">
        <v>191</v>
      </c>
      <c r="F17" s="456" t="s">
        <v>192</v>
      </c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8"/>
    </row>
    <row r="18" spans="2:23" ht="18" customHeight="1" x14ac:dyDescent="0.2">
      <c r="B18" s="454"/>
      <c r="C18" s="452"/>
      <c r="D18" s="452"/>
      <c r="E18" s="439"/>
      <c r="F18" s="197" t="s">
        <v>193</v>
      </c>
      <c r="G18" s="197" t="s">
        <v>194</v>
      </c>
      <c r="H18" s="197" t="s">
        <v>195</v>
      </c>
      <c r="I18" s="197" t="s">
        <v>196</v>
      </c>
      <c r="J18" s="197" t="s">
        <v>197</v>
      </c>
      <c r="K18" s="197" t="s">
        <v>198</v>
      </c>
      <c r="L18" s="197" t="s">
        <v>199</v>
      </c>
      <c r="M18" s="197" t="s">
        <v>200</v>
      </c>
      <c r="N18" s="197" t="s">
        <v>201</v>
      </c>
      <c r="O18" s="197" t="s">
        <v>202</v>
      </c>
      <c r="P18" s="197" t="s">
        <v>203</v>
      </c>
      <c r="Q18" s="197" t="s">
        <v>204</v>
      </c>
    </row>
    <row r="19" spans="2:23" ht="18" customHeight="1" x14ac:dyDescent="0.2">
      <c r="B19" s="12" t="s">
        <v>97</v>
      </c>
      <c r="C19" s="14"/>
      <c r="D19" s="14"/>
      <c r="E19" s="82">
        <f t="shared" ref="E19:E86" si="0">F19+G19+H19+I19+J19+K19+L19+M19+N19+O19+P19+Q19</f>
        <v>0</v>
      </c>
      <c r="F19" s="220">
        <f>'Остаток Внеб.(50320)'!F19</f>
        <v>0</v>
      </c>
      <c r="G19" s="220">
        <f>'Остаток Внеб.(50320)'!G19</f>
        <v>0</v>
      </c>
      <c r="H19" s="220">
        <f>'Остаток Внеб.(50320)'!H19</f>
        <v>0</v>
      </c>
      <c r="I19" s="220">
        <f>'Остаток Внеб.(50320)'!I19</f>
        <v>0</v>
      </c>
      <c r="J19" s="220">
        <f>'Остаток Внеб.(50320)'!J19</f>
        <v>0</v>
      </c>
      <c r="K19" s="220">
        <f>'Остаток Внеб.(50320)'!K19</f>
        <v>0</v>
      </c>
      <c r="L19" s="220">
        <f>'Остаток Внеб.(50320)'!L19</f>
        <v>0</v>
      </c>
      <c r="M19" s="220">
        <f>'Остаток Внеб.(50320)'!M19</f>
        <v>0</v>
      </c>
      <c r="N19" s="220">
        <f>'Остаток Внеб.(50320)'!N19</f>
        <v>0</v>
      </c>
      <c r="O19" s="220">
        <f>'Остаток Внеб.(50320)'!O19</f>
        <v>0</v>
      </c>
      <c r="P19" s="220">
        <f>'Остаток Внеб.(50320)'!P19</f>
        <v>0</v>
      </c>
      <c r="Q19" s="220">
        <f>'Остаток Внеб.(50320)'!Q19</f>
        <v>0</v>
      </c>
    </row>
    <row r="20" spans="2:23" ht="18" customHeight="1" x14ac:dyDescent="0.2">
      <c r="B20" s="12" t="s">
        <v>102</v>
      </c>
      <c r="C20" s="14"/>
      <c r="D20" s="14"/>
      <c r="E20" s="82">
        <f>F20+G20+H20+I20+J20+K20+L20+M20+N20+O20+P20+Q20</f>
        <v>0</v>
      </c>
      <c r="F20" s="224">
        <f>F29-F19</f>
        <v>0</v>
      </c>
      <c r="G20" s="224">
        <f t="shared" ref="G20:Q20" si="1">G29-G19</f>
        <v>0</v>
      </c>
      <c r="H20" s="224">
        <f t="shared" si="1"/>
        <v>0</v>
      </c>
      <c r="I20" s="224">
        <f t="shared" si="1"/>
        <v>0</v>
      </c>
      <c r="J20" s="224">
        <f t="shared" si="1"/>
        <v>0</v>
      </c>
      <c r="K20" s="224">
        <f t="shared" si="1"/>
        <v>0</v>
      </c>
      <c r="L20" s="224">
        <f t="shared" si="1"/>
        <v>0</v>
      </c>
      <c r="M20" s="224">
        <f t="shared" si="1"/>
        <v>0</v>
      </c>
      <c r="N20" s="224">
        <f t="shared" si="1"/>
        <v>0</v>
      </c>
      <c r="O20" s="224">
        <f t="shared" si="1"/>
        <v>0</v>
      </c>
      <c r="P20" s="224">
        <f t="shared" si="1"/>
        <v>0</v>
      </c>
      <c r="Q20" s="224">
        <f t="shared" si="1"/>
        <v>0</v>
      </c>
    </row>
    <row r="21" spans="2:23" ht="14.25" customHeight="1" x14ac:dyDescent="0.2">
      <c r="B21" s="12" t="s">
        <v>33</v>
      </c>
      <c r="C21" s="14"/>
      <c r="D21" s="14"/>
      <c r="E21" s="82">
        <f t="shared" ref="E21:E28" si="2">F21+G21+H21+I21+J21+K21+L21+M21+N21+O21+P21+Q21</f>
        <v>0</v>
      </c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2:23" ht="18" customHeight="1" x14ac:dyDescent="0.2">
      <c r="B22" s="12" t="s">
        <v>231</v>
      </c>
      <c r="C22" s="14"/>
      <c r="D22" s="14"/>
      <c r="E22" s="82">
        <f t="shared" si="2"/>
        <v>0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23" ht="30" customHeight="1" x14ac:dyDescent="0.2">
      <c r="B23" s="12" t="s">
        <v>232</v>
      </c>
      <c r="C23" s="14"/>
      <c r="D23" s="14"/>
      <c r="E23" s="82">
        <f t="shared" si="2"/>
        <v>0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23" ht="18" customHeight="1" x14ac:dyDescent="0.2">
      <c r="B24" s="12" t="s">
        <v>233</v>
      </c>
      <c r="C24" s="14"/>
      <c r="D24" s="14"/>
      <c r="E24" s="82">
        <f t="shared" si="2"/>
        <v>0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23" ht="18" customHeight="1" x14ac:dyDescent="0.2">
      <c r="B25" s="12" t="s">
        <v>236</v>
      </c>
      <c r="C25" s="14"/>
      <c r="D25" s="14"/>
      <c r="E25" s="82">
        <f t="shared" si="2"/>
        <v>0</v>
      </c>
      <c r="F25" s="79"/>
      <c r="G25" s="79"/>
      <c r="H25" s="79"/>
      <c r="I25" s="79"/>
      <c r="J25" s="79"/>
      <c r="K25" s="79"/>
      <c r="L25" s="79"/>
      <c r="M25" s="79"/>
      <c r="N25" s="227"/>
      <c r="O25" s="79"/>
      <c r="P25" s="79"/>
      <c r="Q25" s="79"/>
    </row>
    <row r="26" spans="2:23" ht="18" customHeight="1" x14ac:dyDescent="0.2">
      <c r="B26" s="12" t="s">
        <v>122</v>
      </c>
      <c r="C26" s="14"/>
      <c r="D26" s="14"/>
      <c r="E26" s="82">
        <f t="shared" si="2"/>
        <v>0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23" ht="18" customHeight="1" x14ac:dyDescent="0.2">
      <c r="B27" s="12" t="s">
        <v>235</v>
      </c>
      <c r="C27" s="14"/>
      <c r="D27" s="14"/>
      <c r="E27" s="82">
        <f t="shared" si="2"/>
        <v>0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23" ht="29.25" customHeight="1" x14ac:dyDescent="0.2">
      <c r="B28" s="12" t="s">
        <v>234</v>
      </c>
      <c r="C28" s="14"/>
      <c r="D28" s="14"/>
      <c r="E28" s="82">
        <f t="shared" si="2"/>
        <v>0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23" ht="14.25" customHeight="1" x14ac:dyDescent="0.2">
      <c r="B29" s="12" t="s">
        <v>38</v>
      </c>
      <c r="C29" s="13"/>
      <c r="D29" s="13"/>
      <c r="E29" s="82">
        <f t="shared" si="0"/>
        <v>0</v>
      </c>
      <c r="F29" s="77">
        <f>F31+F35+F56+F59+F63+F72+F83</f>
        <v>0</v>
      </c>
      <c r="G29" s="77">
        <f t="shared" ref="G29:Q29" si="3">G31+G35+G56+G59+G63+G72+G83</f>
        <v>0</v>
      </c>
      <c r="H29" s="77">
        <f t="shared" si="3"/>
        <v>0</v>
      </c>
      <c r="I29" s="77">
        <f t="shared" si="3"/>
        <v>0</v>
      </c>
      <c r="J29" s="77">
        <f t="shared" si="3"/>
        <v>0</v>
      </c>
      <c r="K29" s="77">
        <f t="shared" si="3"/>
        <v>0</v>
      </c>
      <c r="L29" s="77">
        <f t="shared" si="3"/>
        <v>0</v>
      </c>
      <c r="M29" s="77">
        <f t="shared" si="3"/>
        <v>0</v>
      </c>
      <c r="N29" s="77">
        <f t="shared" si="3"/>
        <v>0</v>
      </c>
      <c r="O29" s="77">
        <f>O31+O35+O56+O59+O63+O72+O83</f>
        <v>0</v>
      </c>
      <c r="P29" s="77">
        <f t="shared" si="3"/>
        <v>0</v>
      </c>
      <c r="Q29" s="77">
        <f t="shared" si="3"/>
        <v>0</v>
      </c>
    </row>
    <row r="30" spans="2:23" ht="12" customHeight="1" x14ac:dyDescent="0.2">
      <c r="B30" s="12" t="s">
        <v>33</v>
      </c>
      <c r="C30" s="13"/>
      <c r="D30" s="13"/>
      <c r="E30" s="82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W30" t="s">
        <v>222</v>
      </c>
    </row>
    <row r="31" spans="2:23" ht="30" customHeight="1" x14ac:dyDescent="0.2">
      <c r="B31" s="16" t="s">
        <v>101</v>
      </c>
      <c r="C31" s="19">
        <v>210</v>
      </c>
      <c r="D31" s="182"/>
      <c r="E31" s="82">
        <f t="shared" si="0"/>
        <v>0</v>
      </c>
      <c r="F31" s="82">
        <f>F32+F33+F34</f>
        <v>0</v>
      </c>
      <c r="G31" s="82">
        <f t="shared" ref="G31:N31" si="4">G32+G33+G34</f>
        <v>0</v>
      </c>
      <c r="H31" s="82">
        <f t="shared" si="4"/>
        <v>0</v>
      </c>
      <c r="I31" s="82">
        <f t="shared" si="4"/>
        <v>0</v>
      </c>
      <c r="J31" s="82">
        <f t="shared" si="4"/>
        <v>0</v>
      </c>
      <c r="K31" s="82">
        <f t="shared" si="4"/>
        <v>0</v>
      </c>
      <c r="L31" s="82">
        <f t="shared" si="4"/>
        <v>0</v>
      </c>
      <c r="M31" s="82">
        <f>M32+M33+M34</f>
        <v>0</v>
      </c>
      <c r="N31" s="82">
        <f t="shared" si="4"/>
        <v>0</v>
      </c>
      <c r="O31" s="82">
        <f>O32+O33+O34</f>
        <v>0</v>
      </c>
      <c r="P31" s="82">
        <f>P32+P33+P34</f>
        <v>0</v>
      </c>
      <c r="Q31" s="82">
        <f>Q32+Q33+Q34</f>
        <v>0</v>
      </c>
    </row>
    <row r="32" spans="2:23" ht="27.6" customHeight="1" x14ac:dyDescent="0.2">
      <c r="B32" s="15" t="s">
        <v>39</v>
      </c>
      <c r="C32" s="8" t="s">
        <v>40</v>
      </c>
      <c r="D32" s="188" t="s">
        <v>209</v>
      </c>
      <c r="E32" s="82">
        <f t="shared" si="0"/>
        <v>0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 ht="21" customHeight="1" x14ac:dyDescent="0.2">
      <c r="B33" s="15" t="s">
        <v>41</v>
      </c>
      <c r="C33" s="6">
        <v>212</v>
      </c>
      <c r="D33" s="184">
        <v>112</v>
      </c>
      <c r="E33" s="82">
        <f t="shared" si="0"/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 ht="21" customHeight="1" x14ac:dyDescent="0.2">
      <c r="B34" s="15" t="s">
        <v>42</v>
      </c>
      <c r="C34" s="8" t="s">
        <v>43</v>
      </c>
      <c r="D34" s="188" t="s">
        <v>210</v>
      </c>
      <c r="E34" s="82">
        <f t="shared" si="0"/>
        <v>0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 ht="21" customHeight="1" x14ac:dyDescent="0.2">
      <c r="B35" s="16" t="s">
        <v>44</v>
      </c>
      <c r="C35" s="10" t="s">
        <v>45</v>
      </c>
      <c r="D35" s="185"/>
      <c r="E35" s="82">
        <f t="shared" si="0"/>
        <v>0</v>
      </c>
      <c r="F35" s="82">
        <f>F37+F38+F42+F43+F47+F50</f>
        <v>0</v>
      </c>
      <c r="G35" s="82">
        <f t="shared" ref="G35:N35" si="5">G37+G38+G42+G43+G47+G50</f>
        <v>0</v>
      </c>
      <c r="H35" s="82">
        <f t="shared" si="5"/>
        <v>0</v>
      </c>
      <c r="I35" s="82">
        <f t="shared" si="5"/>
        <v>0</v>
      </c>
      <c r="J35" s="82">
        <f t="shared" si="5"/>
        <v>0</v>
      </c>
      <c r="K35" s="82">
        <f t="shared" si="5"/>
        <v>0</v>
      </c>
      <c r="L35" s="82">
        <f t="shared" si="5"/>
        <v>0</v>
      </c>
      <c r="M35" s="82">
        <f t="shared" si="5"/>
        <v>0</v>
      </c>
      <c r="N35" s="82">
        <f t="shared" si="5"/>
        <v>0</v>
      </c>
      <c r="O35" s="82">
        <f>O37+O38+O42+O43+O47+O50</f>
        <v>0</v>
      </c>
      <c r="P35" s="82">
        <f>P37+P38+P42+P43+P47+P50</f>
        <v>0</v>
      </c>
      <c r="Q35" s="82">
        <f>Q37+Q38+Q42+Q43+Q47+Q50</f>
        <v>0</v>
      </c>
    </row>
    <row r="36" spans="2:17" ht="13.5" customHeight="1" x14ac:dyDescent="0.2">
      <c r="B36" s="15" t="s">
        <v>32</v>
      </c>
      <c r="C36" s="7"/>
      <c r="D36" s="186"/>
      <c r="E36" s="82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ht="16.5" customHeight="1" x14ac:dyDescent="0.2">
      <c r="B37" s="15" t="s">
        <v>46</v>
      </c>
      <c r="C37" s="8" t="s">
        <v>47</v>
      </c>
      <c r="D37" s="188" t="s">
        <v>205</v>
      </c>
      <c r="E37" s="82">
        <f t="shared" si="0"/>
        <v>0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 ht="21" customHeight="1" x14ac:dyDescent="0.2">
      <c r="B38" s="15" t="s">
        <v>48</v>
      </c>
      <c r="C38" s="8" t="s">
        <v>49</v>
      </c>
      <c r="D38" s="183"/>
      <c r="E38" s="82">
        <f t="shared" si="0"/>
        <v>0</v>
      </c>
      <c r="F38" s="218">
        <f>F40+F41</f>
        <v>0</v>
      </c>
      <c r="G38" s="218">
        <f t="shared" ref="G38:Q38" si="6">G40+G41</f>
        <v>0</v>
      </c>
      <c r="H38" s="218">
        <f t="shared" si="6"/>
        <v>0</v>
      </c>
      <c r="I38" s="218">
        <f t="shared" si="6"/>
        <v>0</v>
      </c>
      <c r="J38" s="218">
        <f t="shared" si="6"/>
        <v>0</v>
      </c>
      <c r="K38" s="218">
        <f t="shared" si="6"/>
        <v>0</v>
      </c>
      <c r="L38" s="218">
        <f t="shared" si="6"/>
        <v>0</v>
      </c>
      <c r="M38" s="218">
        <f t="shared" si="6"/>
        <v>0</v>
      </c>
      <c r="N38" s="218">
        <f t="shared" si="6"/>
        <v>0</v>
      </c>
      <c r="O38" s="218">
        <f t="shared" si="6"/>
        <v>0</v>
      </c>
      <c r="P38" s="218">
        <f t="shared" si="6"/>
        <v>0</v>
      </c>
      <c r="Q38" s="218">
        <f t="shared" si="6"/>
        <v>0</v>
      </c>
    </row>
    <row r="39" spans="2:17" ht="11.25" customHeight="1" x14ac:dyDescent="0.2">
      <c r="B39" s="15" t="s">
        <v>33</v>
      </c>
      <c r="C39" s="8"/>
      <c r="D39" s="183"/>
      <c r="E39" s="82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</row>
    <row r="40" spans="2:17" ht="21" customHeight="1" x14ac:dyDescent="0.2">
      <c r="B40" s="15" t="s">
        <v>48</v>
      </c>
      <c r="C40" s="94" t="s">
        <v>49</v>
      </c>
      <c r="D40" s="188" t="s">
        <v>205</v>
      </c>
      <c r="E40" s="82">
        <f t="shared" si="0"/>
        <v>0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 ht="21" customHeight="1" x14ac:dyDescent="0.2">
      <c r="B41" s="15" t="s">
        <v>48</v>
      </c>
      <c r="C41" s="94" t="s">
        <v>49</v>
      </c>
      <c r="D41" s="188" t="s">
        <v>206</v>
      </c>
      <c r="E41" s="82">
        <f t="shared" si="0"/>
        <v>0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 ht="21" customHeight="1" x14ac:dyDescent="0.2">
      <c r="B42" s="15" t="s">
        <v>50</v>
      </c>
      <c r="C42" s="8" t="s">
        <v>51</v>
      </c>
      <c r="D42" s="188" t="s">
        <v>205</v>
      </c>
      <c r="E42" s="82">
        <f t="shared" si="0"/>
        <v>0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 ht="21" customHeight="1" x14ac:dyDescent="0.2">
      <c r="B43" s="15" t="s">
        <v>52</v>
      </c>
      <c r="C43" s="8" t="s">
        <v>53</v>
      </c>
      <c r="D43" s="188" t="s">
        <v>205</v>
      </c>
      <c r="E43" s="82">
        <f t="shared" si="0"/>
        <v>0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 ht="21" customHeight="1" x14ac:dyDescent="0.2">
      <c r="B44" s="15" t="s">
        <v>54</v>
      </c>
      <c r="C44" s="94" t="s">
        <v>207</v>
      </c>
      <c r="D44" s="183"/>
      <c r="E44" s="82">
        <f t="shared" si="0"/>
        <v>0</v>
      </c>
      <c r="F44" s="218">
        <f>F46+F47</f>
        <v>0</v>
      </c>
      <c r="G44" s="218">
        <f t="shared" ref="G44:Q44" si="7">G46+G47</f>
        <v>0</v>
      </c>
      <c r="H44" s="218">
        <f t="shared" si="7"/>
        <v>0</v>
      </c>
      <c r="I44" s="218">
        <f t="shared" si="7"/>
        <v>0</v>
      </c>
      <c r="J44" s="218">
        <f t="shared" si="7"/>
        <v>0</v>
      </c>
      <c r="K44" s="218">
        <f t="shared" si="7"/>
        <v>0</v>
      </c>
      <c r="L44" s="218">
        <f t="shared" si="7"/>
        <v>0</v>
      </c>
      <c r="M44" s="218">
        <f t="shared" si="7"/>
        <v>0</v>
      </c>
      <c r="N44" s="218">
        <f t="shared" si="7"/>
        <v>0</v>
      </c>
      <c r="O44" s="218">
        <f t="shared" si="7"/>
        <v>0</v>
      </c>
      <c r="P44" s="218">
        <f t="shared" si="7"/>
        <v>0</v>
      </c>
      <c r="Q44" s="218">
        <f t="shared" si="7"/>
        <v>0</v>
      </c>
    </row>
    <row r="45" spans="2:17" ht="12" customHeight="1" x14ac:dyDescent="0.2">
      <c r="B45" s="15" t="s">
        <v>33</v>
      </c>
      <c r="C45" s="8"/>
      <c r="D45" s="183"/>
      <c r="E45" s="82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</row>
    <row r="46" spans="2:17" ht="21" customHeight="1" x14ac:dyDescent="0.2">
      <c r="B46" s="15" t="s">
        <v>54</v>
      </c>
      <c r="C46" s="94" t="s">
        <v>207</v>
      </c>
      <c r="D46" s="188" t="s">
        <v>208</v>
      </c>
      <c r="E46" s="82">
        <f t="shared" si="0"/>
        <v>0</v>
      </c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 ht="21" customHeight="1" x14ac:dyDescent="0.2">
      <c r="B47" s="15" t="s">
        <v>54</v>
      </c>
      <c r="C47" s="6">
        <v>225</v>
      </c>
      <c r="D47" s="184">
        <v>244</v>
      </c>
      <c r="E47" s="82">
        <f t="shared" si="0"/>
        <v>0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 ht="14.25" customHeight="1" x14ac:dyDescent="0.2">
      <c r="B48" s="15" t="s">
        <v>32</v>
      </c>
      <c r="C48" s="6"/>
      <c r="D48" s="184"/>
      <c r="E48" s="82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</row>
    <row r="49" spans="2:17" ht="14.25" customHeight="1" x14ac:dyDescent="0.2">
      <c r="B49" s="15" t="s">
        <v>152</v>
      </c>
      <c r="C49" s="6"/>
      <c r="D49" s="184"/>
      <c r="E49" s="82">
        <f t="shared" si="0"/>
        <v>0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21" customHeight="1" x14ac:dyDescent="0.2">
      <c r="B50" s="15" t="s">
        <v>106</v>
      </c>
      <c r="C50" s="6">
        <v>226</v>
      </c>
      <c r="D50" s="184"/>
      <c r="E50" s="82">
        <f t="shared" si="0"/>
        <v>0</v>
      </c>
      <c r="F50" s="218">
        <f>F52+F55</f>
        <v>0</v>
      </c>
      <c r="G50" s="218">
        <f t="shared" ref="G50:Q50" si="8">G52+G55</f>
        <v>0</v>
      </c>
      <c r="H50" s="218">
        <f>H52+H55</f>
        <v>0</v>
      </c>
      <c r="I50" s="218">
        <f t="shared" si="8"/>
        <v>0</v>
      </c>
      <c r="J50" s="218">
        <f t="shared" si="8"/>
        <v>0</v>
      </c>
      <c r="K50" s="218">
        <f t="shared" si="8"/>
        <v>0</v>
      </c>
      <c r="L50" s="218">
        <f t="shared" si="8"/>
        <v>0</v>
      </c>
      <c r="M50" s="218">
        <f t="shared" si="8"/>
        <v>0</v>
      </c>
      <c r="N50" s="218">
        <f t="shared" si="8"/>
        <v>0</v>
      </c>
      <c r="O50" s="218">
        <f t="shared" si="8"/>
        <v>0</v>
      </c>
      <c r="P50" s="218">
        <f t="shared" si="8"/>
        <v>0</v>
      </c>
      <c r="Q50" s="218">
        <f t="shared" si="8"/>
        <v>0</v>
      </c>
    </row>
    <row r="51" spans="2:17" ht="14.25" customHeight="1" x14ac:dyDescent="0.2">
      <c r="B51" s="15" t="s">
        <v>33</v>
      </c>
      <c r="C51" s="6"/>
      <c r="D51" s="184"/>
      <c r="E51" s="82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</row>
    <row r="52" spans="2:17" ht="21" customHeight="1" x14ac:dyDescent="0.2">
      <c r="B52" s="15" t="s">
        <v>106</v>
      </c>
      <c r="C52" s="6">
        <v>226</v>
      </c>
      <c r="D52" s="184">
        <v>243</v>
      </c>
      <c r="E52" s="82">
        <f t="shared" si="0"/>
        <v>0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 ht="14.25" customHeight="1" x14ac:dyDescent="0.2">
      <c r="B53" s="15" t="s">
        <v>32</v>
      </c>
      <c r="C53" s="6"/>
      <c r="D53" s="184"/>
      <c r="E53" s="82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</row>
    <row r="54" spans="2:17" ht="16.5" customHeight="1" x14ac:dyDescent="0.2">
      <c r="B54" s="15" t="s">
        <v>153</v>
      </c>
      <c r="C54" s="6"/>
      <c r="D54" s="184"/>
      <c r="E54" s="82">
        <f t="shared" si="0"/>
        <v>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 ht="21" customHeight="1" x14ac:dyDescent="0.2">
      <c r="B55" s="15" t="s">
        <v>106</v>
      </c>
      <c r="C55" s="6">
        <v>226</v>
      </c>
      <c r="D55" s="184">
        <v>244</v>
      </c>
      <c r="E55" s="82">
        <f t="shared" si="0"/>
        <v>0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 ht="21" customHeight="1" x14ac:dyDescent="0.2">
      <c r="B56" s="16" t="s">
        <v>99</v>
      </c>
      <c r="C56" s="9">
        <v>240</v>
      </c>
      <c r="D56" s="187"/>
      <c r="E56" s="82">
        <f t="shared" si="0"/>
        <v>0</v>
      </c>
      <c r="F56" s="82">
        <f>F58</f>
        <v>0</v>
      </c>
      <c r="G56" s="82">
        <f t="shared" ref="G56:N56" si="9">G58</f>
        <v>0</v>
      </c>
      <c r="H56" s="82">
        <f t="shared" si="9"/>
        <v>0</v>
      </c>
      <c r="I56" s="82">
        <f t="shared" si="9"/>
        <v>0</v>
      </c>
      <c r="J56" s="82">
        <f t="shared" si="9"/>
        <v>0</v>
      </c>
      <c r="K56" s="82">
        <f t="shared" si="9"/>
        <v>0</v>
      </c>
      <c r="L56" s="82">
        <f t="shared" si="9"/>
        <v>0</v>
      </c>
      <c r="M56" s="82">
        <f t="shared" si="9"/>
        <v>0</v>
      </c>
      <c r="N56" s="82">
        <f t="shared" si="9"/>
        <v>0</v>
      </c>
      <c r="O56" s="82">
        <f>O58</f>
        <v>0</v>
      </c>
      <c r="P56" s="82">
        <f>P58</f>
        <v>0</v>
      </c>
      <c r="Q56" s="82">
        <f>Q58</f>
        <v>0</v>
      </c>
    </row>
    <row r="57" spans="2:17" ht="13.5" customHeight="1" x14ac:dyDescent="0.2">
      <c r="B57" s="15" t="s">
        <v>32</v>
      </c>
      <c r="C57" s="6"/>
      <c r="D57" s="184"/>
      <c r="E57" s="82">
        <f t="shared" si="0"/>
        <v>0</v>
      </c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ht="27.75" customHeight="1" x14ac:dyDescent="0.2">
      <c r="B58" s="17" t="s">
        <v>100</v>
      </c>
      <c r="C58" s="8" t="s">
        <v>55</v>
      </c>
      <c r="D58" s="183"/>
      <c r="E58" s="82">
        <f t="shared" si="0"/>
        <v>0</v>
      </c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 ht="20.25" customHeight="1" x14ac:dyDescent="0.2">
      <c r="B59" s="16" t="s">
        <v>56</v>
      </c>
      <c r="C59" s="10" t="s">
        <v>57</v>
      </c>
      <c r="D59" s="185"/>
      <c r="E59" s="82">
        <f t="shared" si="0"/>
        <v>0</v>
      </c>
      <c r="F59" s="82">
        <f>F61+F62</f>
        <v>0</v>
      </c>
      <c r="G59" s="82">
        <f t="shared" ref="G59:M59" si="10">G61+G62</f>
        <v>0</v>
      </c>
      <c r="H59" s="82">
        <f t="shared" si="10"/>
        <v>0</v>
      </c>
      <c r="I59" s="82">
        <f t="shared" si="10"/>
        <v>0</v>
      </c>
      <c r="J59" s="82">
        <f t="shared" si="10"/>
        <v>0</v>
      </c>
      <c r="K59" s="82">
        <f t="shared" si="10"/>
        <v>0</v>
      </c>
      <c r="L59" s="82">
        <f t="shared" si="10"/>
        <v>0</v>
      </c>
      <c r="M59" s="82">
        <f t="shared" si="10"/>
        <v>0</v>
      </c>
      <c r="N59" s="82">
        <f>N61+N62</f>
        <v>0</v>
      </c>
      <c r="O59" s="82">
        <f>O61+O62</f>
        <v>0</v>
      </c>
      <c r="P59" s="82">
        <f>P61+P62</f>
        <v>0</v>
      </c>
      <c r="Q59" s="82">
        <f>Q61+Q62</f>
        <v>0</v>
      </c>
    </row>
    <row r="60" spans="2:17" ht="12.75" customHeight="1" x14ac:dyDescent="0.2">
      <c r="B60" s="15" t="s">
        <v>32</v>
      </c>
      <c r="C60" s="7"/>
      <c r="D60" s="186"/>
      <c r="E60" s="82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ht="21" customHeight="1" x14ac:dyDescent="0.2">
      <c r="B61" s="15" t="s">
        <v>58</v>
      </c>
      <c r="C61" s="8" t="s">
        <v>59</v>
      </c>
      <c r="D61" s="188" t="s">
        <v>211</v>
      </c>
      <c r="E61" s="82">
        <f t="shared" si="0"/>
        <v>0</v>
      </c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 ht="31.5" customHeight="1" x14ac:dyDescent="0.2">
      <c r="B62" s="15" t="s">
        <v>60</v>
      </c>
      <c r="C62" s="8" t="s">
        <v>61</v>
      </c>
      <c r="D62" s="183"/>
      <c r="E62" s="82">
        <f t="shared" si="0"/>
        <v>0</v>
      </c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 ht="21" customHeight="1" x14ac:dyDescent="0.2">
      <c r="B63" s="16" t="s">
        <v>62</v>
      </c>
      <c r="C63" s="10" t="s">
        <v>63</v>
      </c>
      <c r="D63" s="185"/>
      <c r="E63" s="82">
        <f t="shared" si="0"/>
        <v>0</v>
      </c>
      <c r="F63" s="216">
        <f>F65+F66+F67+F68+F69+F70+F71</f>
        <v>0</v>
      </c>
      <c r="G63" s="216">
        <f>G65+G66+G67+G68+G69+G70+G71</f>
        <v>0</v>
      </c>
      <c r="H63" s="216">
        <f>H65+H66+H67+H68+H69+H70+H71</f>
        <v>0</v>
      </c>
      <c r="I63" s="216">
        <f t="shared" ref="I63:Q63" si="11">I65+I66+I67+I68+I69+I70+I71</f>
        <v>0</v>
      </c>
      <c r="J63" s="216">
        <f>J65+J66+J67+J68+J69+J70+J71</f>
        <v>0</v>
      </c>
      <c r="K63" s="216">
        <f t="shared" si="11"/>
        <v>0</v>
      </c>
      <c r="L63" s="216">
        <f t="shared" si="11"/>
        <v>0</v>
      </c>
      <c r="M63" s="216">
        <f t="shared" si="11"/>
        <v>0</v>
      </c>
      <c r="N63" s="216">
        <f>N65+N66+N67+N68+N69+N70+N71</f>
        <v>0</v>
      </c>
      <c r="O63" s="216">
        <f t="shared" si="11"/>
        <v>0</v>
      </c>
      <c r="P63" s="216">
        <f t="shared" si="11"/>
        <v>0</v>
      </c>
      <c r="Q63" s="216">
        <f t="shared" si="11"/>
        <v>0</v>
      </c>
    </row>
    <row r="64" spans="2:17" ht="13.5" customHeight="1" x14ac:dyDescent="0.2">
      <c r="B64" s="93" t="s">
        <v>33</v>
      </c>
      <c r="C64" s="10"/>
      <c r="D64" s="185"/>
      <c r="E64" s="82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</row>
    <row r="65" spans="2:17" ht="21" customHeight="1" x14ac:dyDescent="0.2">
      <c r="B65" s="93" t="s">
        <v>62</v>
      </c>
      <c r="C65" s="94" t="s">
        <v>63</v>
      </c>
      <c r="D65" s="185" t="s">
        <v>212</v>
      </c>
      <c r="E65" s="82">
        <f t="shared" si="0"/>
        <v>0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pans="2:17" ht="21" customHeight="1" x14ac:dyDescent="0.2">
      <c r="B66" s="93" t="s">
        <v>62</v>
      </c>
      <c r="C66" s="94" t="s">
        <v>63</v>
      </c>
      <c r="D66" s="185" t="s">
        <v>205</v>
      </c>
      <c r="E66" s="82">
        <f t="shared" si="0"/>
        <v>0</v>
      </c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pans="2:17" ht="21" customHeight="1" x14ac:dyDescent="0.2">
      <c r="B67" s="93" t="s">
        <v>62</v>
      </c>
      <c r="C67" s="94" t="s">
        <v>63</v>
      </c>
      <c r="D67" s="185" t="s">
        <v>206</v>
      </c>
      <c r="E67" s="82">
        <f t="shared" si="0"/>
        <v>0</v>
      </c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ht="21" customHeight="1" x14ac:dyDescent="0.2">
      <c r="B68" s="93" t="s">
        <v>62</v>
      </c>
      <c r="C68" s="94" t="s">
        <v>63</v>
      </c>
      <c r="D68" s="185" t="s">
        <v>213</v>
      </c>
      <c r="E68" s="82">
        <f t="shared" si="0"/>
        <v>0</v>
      </c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2:17" ht="21" customHeight="1" x14ac:dyDescent="0.2">
      <c r="B69" s="93" t="s">
        <v>62</v>
      </c>
      <c r="C69" s="94" t="s">
        <v>63</v>
      </c>
      <c r="D69" s="185" t="s">
        <v>214</v>
      </c>
      <c r="E69" s="82">
        <f t="shared" si="0"/>
        <v>0</v>
      </c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pans="2:17" ht="21" customHeight="1" x14ac:dyDescent="0.2">
      <c r="B70" s="93" t="s">
        <v>62</v>
      </c>
      <c r="C70" s="94" t="s">
        <v>63</v>
      </c>
      <c r="D70" s="185" t="s">
        <v>215</v>
      </c>
      <c r="E70" s="82">
        <f t="shared" si="0"/>
        <v>0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2:17" ht="21" customHeight="1" x14ac:dyDescent="0.2">
      <c r="B71" s="93" t="s">
        <v>62</v>
      </c>
      <c r="C71" s="94" t="s">
        <v>63</v>
      </c>
      <c r="D71" s="185" t="s">
        <v>216</v>
      </c>
      <c r="E71" s="82">
        <f t="shared" si="0"/>
        <v>0</v>
      </c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2:17" ht="21" customHeight="1" x14ac:dyDescent="0.2">
      <c r="B72" s="16" t="s">
        <v>64</v>
      </c>
      <c r="C72" s="10" t="s">
        <v>65</v>
      </c>
      <c r="D72" s="185"/>
      <c r="E72" s="82">
        <f t="shared" si="0"/>
        <v>0</v>
      </c>
      <c r="F72" s="82">
        <f>F74+F75+F76+F77</f>
        <v>0</v>
      </c>
      <c r="G72" s="82">
        <f t="shared" ref="G72:N72" si="12">G74+G75+G76+G77</f>
        <v>0</v>
      </c>
      <c r="H72" s="82">
        <f t="shared" si="12"/>
        <v>0</v>
      </c>
      <c r="I72" s="82">
        <f t="shared" si="12"/>
        <v>0</v>
      </c>
      <c r="J72" s="82">
        <f t="shared" si="12"/>
        <v>0</v>
      </c>
      <c r="K72" s="82">
        <f t="shared" si="12"/>
        <v>0</v>
      </c>
      <c r="L72" s="82">
        <f t="shared" si="12"/>
        <v>0</v>
      </c>
      <c r="M72" s="82">
        <f t="shared" si="12"/>
        <v>0</v>
      </c>
      <c r="N72" s="82">
        <f t="shared" si="12"/>
        <v>0</v>
      </c>
      <c r="O72" s="82">
        <f>O74+O75+O76+O77</f>
        <v>0</v>
      </c>
      <c r="P72" s="82">
        <f>P74+P75+P76+P77</f>
        <v>0</v>
      </c>
      <c r="Q72" s="82">
        <f>Q74+Q75+Q76+Q77</f>
        <v>0</v>
      </c>
    </row>
    <row r="73" spans="2:17" ht="12.75" customHeight="1" x14ac:dyDescent="0.2">
      <c r="B73" s="15" t="s">
        <v>32</v>
      </c>
      <c r="C73" s="7"/>
      <c r="D73" s="186"/>
      <c r="E73" s="82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ht="24.75" customHeight="1" x14ac:dyDescent="0.2">
      <c r="B74" s="15" t="s">
        <v>66</v>
      </c>
      <c r="C74" s="8" t="s">
        <v>67</v>
      </c>
      <c r="D74" s="188" t="s">
        <v>205</v>
      </c>
      <c r="E74" s="82">
        <f t="shared" si="0"/>
        <v>0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 ht="27.6" customHeight="1" x14ac:dyDescent="0.2">
      <c r="B75" s="15" t="s">
        <v>68</v>
      </c>
      <c r="C75" s="8" t="s">
        <v>69</v>
      </c>
      <c r="D75" s="183"/>
      <c r="E75" s="82">
        <f t="shared" si="0"/>
        <v>0</v>
      </c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 ht="27.6" customHeight="1" x14ac:dyDescent="0.2">
      <c r="B76" s="15" t="s">
        <v>80</v>
      </c>
      <c r="C76" s="8" t="s">
        <v>81</v>
      </c>
      <c r="D76" s="183"/>
      <c r="E76" s="82">
        <f t="shared" si="0"/>
        <v>0</v>
      </c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 ht="24" customHeight="1" x14ac:dyDescent="0.2">
      <c r="B77" s="15" t="s">
        <v>70</v>
      </c>
      <c r="C77" s="8" t="s">
        <v>71</v>
      </c>
      <c r="D77" s="188" t="s">
        <v>205</v>
      </c>
      <c r="E77" s="82">
        <f t="shared" si="0"/>
        <v>0</v>
      </c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 ht="12.75" customHeight="1" x14ac:dyDescent="0.2">
      <c r="B78" s="15" t="s">
        <v>32</v>
      </c>
      <c r="C78" s="8"/>
      <c r="D78" s="183"/>
      <c r="E78" s="82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</row>
    <row r="79" spans="2:17" ht="18.75" customHeight="1" x14ac:dyDescent="0.2">
      <c r="B79" s="15" t="s">
        <v>154</v>
      </c>
      <c r="C79" s="8"/>
      <c r="D79" s="183"/>
      <c r="E79" s="82">
        <f t="shared" si="0"/>
        <v>0</v>
      </c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 ht="21" customHeight="1" x14ac:dyDescent="0.2">
      <c r="B80" s="15" t="s">
        <v>155</v>
      </c>
      <c r="C80" s="8"/>
      <c r="D80" s="183"/>
      <c r="E80" s="82">
        <f t="shared" si="0"/>
        <v>0</v>
      </c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 ht="21" customHeight="1" x14ac:dyDescent="0.2">
      <c r="B81" s="15" t="s">
        <v>156</v>
      </c>
      <c r="C81" s="8"/>
      <c r="D81" s="183"/>
      <c r="E81" s="82">
        <f t="shared" si="0"/>
        <v>0</v>
      </c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 ht="21" customHeight="1" x14ac:dyDescent="0.2">
      <c r="B82" s="15" t="s">
        <v>157</v>
      </c>
      <c r="C82" s="8"/>
      <c r="D82" s="183"/>
      <c r="E82" s="82">
        <f t="shared" si="0"/>
        <v>0</v>
      </c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 ht="21" customHeight="1" x14ac:dyDescent="0.2">
      <c r="B83" s="16" t="s">
        <v>72</v>
      </c>
      <c r="C83" s="10" t="s">
        <v>73</v>
      </c>
      <c r="D83" s="185"/>
      <c r="E83" s="82">
        <f t="shared" si="0"/>
        <v>0</v>
      </c>
      <c r="F83" s="82">
        <f>F85+F86</f>
        <v>0</v>
      </c>
      <c r="G83" s="82">
        <f t="shared" ref="G83:N83" si="13">G85+G86</f>
        <v>0</v>
      </c>
      <c r="H83" s="82">
        <f t="shared" si="13"/>
        <v>0</v>
      </c>
      <c r="I83" s="82">
        <f t="shared" si="13"/>
        <v>0</v>
      </c>
      <c r="J83" s="82">
        <f t="shared" si="13"/>
        <v>0</v>
      </c>
      <c r="K83" s="82">
        <f t="shared" si="13"/>
        <v>0</v>
      </c>
      <c r="L83" s="82">
        <f t="shared" si="13"/>
        <v>0</v>
      </c>
      <c r="M83" s="82">
        <f t="shared" si="13"/>
        <v>0</v>
      </c>
      <c r="N83" s="82">
        <f t="shared" si="13"/>
        <v>0</v>
      </c>
      <c r="O83" s="82">
        <f>O85+O86</f>
        <v>0</v>
      </c>
      <c r="P83" s="82">
        <f>P85+P86</f>
        <v>0</v>
      </c>
      <c r="Q83" s="82">
        <f>Q85+Q86</f>
        <v>0</v>
      </c>
    </row>
    <row r="84" spans="2:17" ht="11.25" customHeight="1" x14ac:dyDescent="0.2">
      <c r="B84" s="15" t="s">
        <v>32</v>
      </c>
      <c r="C84" s="7"/>
      <c r="D84" s="186"/>
      <c r="E84" s="82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ht="27.75" customHeight="1" x14ac:dyDescent="0.2">
      <c r="B85" s="15" t="s">
        <v>74</v>
      </c>
      <c r="C85" s="8" t="s">
        <v>75</v>
      </c>
      <c r="D85" s="183"/>
      <c r="E85" s="82">
        <f t="shared" si="0"/>
        <v>0</v>
      </c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 ht="33.6" customHeight="1" x14ac:dyDescent="0.2">
      <c r="B86" s="15" t="s">
        <v>76</v>
      </c>
      <c r="C86" s="8" t="s">
        <v>77</v>
      </c>
      <c r="D86" s="183"/>
      <c r="E86" s="82">
        <f t="shared" si="0"/>
        <v>0</v>
      </c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 ht="12" customHeight="1" x14ac:dyDescent="0.2">
      <c r="B87" s="15" t="s">
        <v>78</v>
      </c>
      <c r="C87" s="7"/>
      <c r="D87" s="186"/>
      <c r="E87" s="82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ht="19.5" customHeight="1" x14ac:dyDescent="0.2">
      <c r="B88" s="15" t="s">
        <v>79</v>
      </c>
      <c r="C88" s="8" t="s">
        <v>36</v>
      </c>
      <c r="D88" s="183"/>
      <c r="E88" s="82">
        <f>F88+G88+H88+I88+J88+K88+L88+M88+N88+O88+P88+Q88</f>
        <v>0</v>
      </c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</sheetData>
  <sheetProtection sheet="1" objects="1" scenarios="1" formatCells="0" formatColumns="0" formatRows="0"/>
  <mergeCells count="16">
    <mergeCell ref="B17:B18"/>
    <mergeCell ref="C17:C18"/>
    <mergeCell ref="D17:D18"/>
    <mergeCell ref="B15:Q15"/>
    <mergeCell ref="E17:E18"/>
    <mergeCell ref="F17:Q17"/>
    <mergeCell ref="P1:Q1"/>
    <mergeCell ref="K2:Q2"/>
    <mergeCell ref="O4:P4"/>
    <mergeCell ref="O6:P6"/>
    <mergeCell ref="N7:Q7"/>
    <mergeCell ref="K8:Q8"/>
    <mergeCell ref="B11:Q11"/>
    <mergeCell ref="B12:Q12"/>
    <mergeCell ref="B13:Q13"/>
    <mergeCell ref="B14:Q14"/>
  </mergeCells>
  <printOptions horizontalCentered="1"/>
  <pageMargins left="0.19685039370078741" right="0.19685039370078741" top="0.15748031496062992" bottom="0.15748031496062992" header="0.15748031496062992" footer="0.15748031496062992"/>
  <pageSetup paperSize="9" scale="33" orientation="landscape" r:id="rId1"/>
  <headerFooter alignWithMargins="0">
    <oddFooter>&amp;C&amp;P</oddFooter>
  </headerFooter>
  <ignoredErrors>
    <ignoredError sqref="C32:D87" numberStoredAsText="1"/>
    <ignoredError sqref="F38:Q42 G19:P19 F56:Q73 F78:Q86 F44:Q54 F43:J43 M43:Q43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H88"/>
  <sheetViews>
    <sheetView view="pageBreakPreview" topLeftCell="A13" zoomScaleNormal="80" zoomScaleSheetLayoutView="100" workbookViewId="0">
      <selection activeCell="G103" sqref="G103"/>
    </sheetView>
  </sheetViews>
  <sheetFormatPr defaultRowHeight="12.75" x14ac:dyDescent="0.2"/>
  <cols>
    <col min="1" max="1" width="1.28515625" customWidth="1"/>
    <col min="2" max="2" width="54.7109375" customWidth="1"/>
    <col min="3" max="4" width="11.42578125" customWidth="1"/>
    <col min="5" max="5" width="16" customWidth="1"/>
    <col min="6" max="14" width="14.7109375" customWidth="1"/>
    <col min="15" max="15" width="17.28515625" customWidth="1"/>
    <col min="16" max="16" width="16.5703125" customWidth="1"/>
    <col min="17" max="17" width="20.7109375" customWidth="1"/>
  </cols>
  <sheetData>
    <row r="1" spans="2:34" x14ac:dyDescent="0.2">
      <c r="F1" s="2"/>
      <c r="G1" s="2"/>
      <c r="H1" s="2"/>
      <c r="I1" s="2"/>
      <c r="J1" s="2"/>
      <c r="K1" s="29"/>
      <c r="L1" s="29"/>
      <c r="M1" s="29"/>
      <c r="N1" s="29"/>
      <c r="O1" s="29"/>
      <c r="P1" s="443" t="s">
        <v>272</v>
      </c>
      <c r="Q1" s="443"/>
    </row>
    <row r="2" spans="2:34" ht="12.75" customHeight="1" x14ac:dyDescent="0.2">
      <c r="F2" s="2"/>
      <c r="G2" s="2"/>
      <c r="H2" s="2"/>
      <c r="I2" s="2"/>
      <c r="J2" s="2"/>
      <c r="K2" s="444"/>
      <c r="L2" s="444"/>
      <c r="M2" s="444"/>
      <c r="N2" s="444"/>
      <c r="O2" s="444"/>
      <c r="P2" s="444"/>
      <c r="Q2" s="444"/>
    </row>
    <row r="3" spans="2:34" x14ac:dyDescent="0.2">
      <c r="F3" s="2"/>
      <c r="G3" s="2"/>
      <c r="H3" s="2"/>
      <c r="I3" s="2"/>
      <c r="J3" s="2"/>
      <c r="K3" s="29"/>
      <c r="L3" s="29"/>
      <c r="M3" s="29"/>
      <c r="N3" s="29"/>
      <c r="O3" s="29"/>
      <c r="P3" s="29"/>
      <c r="Q3" s="192"/>
    </row>
    <row r="4" spans="2:34" ht="13.15" customHeight="1" x14ac:dyDescent="0.2">
      <c r="F4" s="2"/>
      <c r="G4" s="2"/>
      <c r="H4" s="2"/>
      <c r="I4" s="2"/>
      <c r="J4" s="2"/>
      <c r="K4" s="67"/>
      <c r="L4" s="67"/>
      <c r="M4" s="67"/>
      <c r="N4" s="67"/>
      <c r="O4" s="445" t="s">
        <v>218</v>
      </c>
      <c r="P4" s="445"/>
      <c r="Q4" s="67"/>
    </row>
    <row r="5" spans="2:34" ht="24.75" customHeight="1" x14ac:dyDescent="0.2">
      <c r="F5" s="2"/>
      <c r="G5" s="2"/>
      <c r="H5" s="2"/>
      <c r="I5" s="2"/>
      <c r="J5" s="2"/>
      <c r="K5" s="189"/>
      <c r="L5" s="189"/>
      <c r="M5" s="189"/>
      <c r="N5" s="190"/>
      <c r="O5" s="190" t="s">
        <v>237</v>
      </c>
      <c r="P5" s="190"/>
      <c r="Q5" s="190"/>
    </row>
    <row r="6" spans="2:34" ht="11.45" customHeight="1" x14ac:dyDescent="0.2">
      <c r="F6" s="2"/>
      <c r="G6" s="2"/>
      <c r="H6" s="2"/>
      <c r="I6" s="2"/>
      <c r="J6" s="2"/>
      <c r="K6" s="29"/>
      <c r="L6" s="29"/>
      <c r="M6" s="29"/>
      <c r="N6" s="29"/>
      <c r="O6" s="446" t="s">
        <v>219</v>
      </c>
      <c r="P6" s="446"/>
      <c r="Q6" s="68"/>
    </row>
    <row r="7" spans="2:34" ht="15.6" customHeight="1" x14ac:dyDescent="0.2">
      <c r="F7" s="2"/>
      <c r="G7" s="2"/>
      <c r="H7" s="2"/>
      <c r="I7" s="2"/>
      <c r="J7" s="2"/>
      <c r="K7" s="69"/>
      <c r="L7" s="69"/>
      <c r="M7" s="69"/>
      <c r="N7" s="447" t="s">
        <v>253</v>
      </c>
      <c r="O7" s="447"/>
      <c r="P7" s="447"/>
      <c r="Q7" s="447"/>
    </row>
    <row r="8" spans="2:34" ht="10.9" customHeight="1" x14ac:dyDescent="0.2">
      <c r="F8" s="2"/>
      <c r="G8" s="2"/>
      <c r="H8" s="2"/>
      <c r="I8" s="2"/>
      <c r="J8" s="2"/>
      <c r="K8" s="428" t="s">
        <v>124</v>
      </c>
      <c r="L8" s="428"/>
      <c r="M8" s="428"/>
      <c r="N8" s="428"/>
      <c r="O8" s="428"/>
      <c r="P8" s="428"/>
      <c r="Q8" s="428"/>
    </row>
    <row r="9" spans="2:34" x14ac:dyDescent="0.2">
      <c r="F9" s="2"/>
      <c r="G9" s="2"/>
      <c r="H9" s="2"/>
      <c r="I9" s="2"/>
      <c r="J9" s="2"/>
      <c r="L9" s="83"/>
      <c r="M9" s="83"/>
      <c r="N9" s="83"/>
      <c r="O9" s="191" t="s">
        <v>262</v>
      </c>
      <c r="P9" s="199" t="s">
        <v>261</v>
      </c>
      <c r="Q9" s="70" t="s">
        <v>220</v>
      </c>
    </row>
    <row r="11" spans="2:34" ht="18" x14ac:dyDescent="0.2">
      <c r="B11" s="448" t="s">
        <v>108</v>
      </c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</row>
    <row r="12" spans="2:34" ht="13.9" customHeight="1" x14ac:dyDescent="0.2">
      <c r="B12" s="449" t="s">
        <v>129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</row>
    <row r="13" spans="2:34" ht="16.5" x14ac:dyDescent="0.2">
      <c r="B13" s="450" t="s">
        <v>107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</row>
    <row r="14" spans="2:34" ht="12.75" customHeight="1" x14ac:dyDescent="0.2">
      <c r="B14" s="342" t="str">
        <f>'Касс. план (50400)'!B14:Q14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  <c r="AE14" s="1"/>
      <c r="AF14" s="1"/>
      <c r="AG14" s="1"/>
      <c r="AH14" s="1"/>
    </row>
    <row r="15" spans="2:34" ht="16.5" x14ac:dyDescent="0.2">
      <c r="B15" s="455" t="s">
        <v>4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17" ht="12.75" customHeight="1" x14ac:dyDescent="0.2">
      <c r="B17" s="453" t="s">
        <v>11</v>
      </c>
      <c r="C17" s="451" t="s">
        <v>35</v>
      </c>
      <c r="D17" s="451" t="s">
        <v>165</v>
      </c>
      <c r="E17" s="438" t="s">
        <v>191</v>
      </c>
      <c r="F17" s="456" t="s">
        <v>192</v>
      </c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8"/>
    </row>
    <row r="18" spans="2:17" ht="18" customHeight="1" x14ac:dyDescent="0.2">
      <c r="B18" s="454"/>
      <c r="C18" s="452"/>
      <c r="D18" s="452"/>
      <c r="E18" s="439"/>
      <c r="F18" s="197" t="s">
        <v>193</v>
      </c>
      <c r="G18" s="197" t="s">
        <v>194</v>
      </c>
      <c r="H18" s="197" t="s">
        <v>195</v>
      </c>
      <c r="I18" s="197" t="s">
        <v>196</v>
      </c>
      <c r="J18" s="197" t="s">
        <v>197</v>
      </c>
      <c r="K18" s="197" t="s">
        <v>198</v>
      </c>
      <c r="L18" s="197" t="s">
        <v>199</v>
      </c>
      <c r="M18" s="197" t="s">
        <v>200</v>
      </c>
      <c r="N18" s="197" t="s">
        <v>201</v>
      </c>
      <c r="O18" s="197" t="s">
        <v>202</v>
      </c>
      <c r="P18" s="197" t="s">
        <v>203</v>
      </c>
      <c r="Q18" s="197" t="s">
        <v>204</v>
      </c>
    </row>
    <row r="19" spans="2:17" ht="18" customHeight="1" x14ac:dyDescent="0.2">
      <c r="B19" s="12" t="s">
        <v>97</v>
      </c>
      <c r="C19" s="14"/>
      <c r="D19" s="14"/>
      <c r="E19" s="82">
        <f t="shared" ref="E19:E86" si="0">F19+G19+H19+I19+J19+K19+L19+M19+N19+O19+P19+Q19</f>
        <v>0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2:17" ht="18" customHeight="1" x14ac:dyDescent="0.2">
      <c r="B20" s="12" t="s">
        <v>102</v>
      </c>
      <c r="C20" s="14"/>
      <c r="D20" s="14"/>
      <c r="E20" s="82">
        <f>F20+G20+H20+I20+J20+K20+L20+M20+N20+O20+P20+Q20</f>
        <v>0</v>
      </c>
      <c r="F20" s="224">
        <f>F29-F19</f>
        <v>0</v>
      </c>
      <c r="G20" s="224">
        <f t="shared" ref="G20:Q20" si="1">G29-G19</f>
        <v>0</v>
      </c>
      <c r="H20" s="224">
        <f t="shared" si="1"/>
        <v>0</v>
      </c>
      <c r="I20" s="224">
        <f t="shared" si="1"/>
        <v>0</v>
      </c>
      <c r="J20" s="224">
        <f t="shared" si="1"/>
        <v>0</v>
      </c>
      <c r="K20" s="224">
        <f t="shared" si="1"/>
        <v>0</v>
      </c>
      <c r="L20" s="224">
        <f t="shared" si="1"/>
        <v>0</v>
      </c>
      <c r="M20" s="224">
        <f t="shared" si="1"/>
        <v>0</v>
      </c>
      <c r="N20" s="224">
        <f t="shared" si="1"/>
        <v>0</v>
      </c>
      <c r="O20" s="224">
        <f t="shared" si="1"/>
        <v>0</v>
      </c>
      <c r="P20" s="224">
        <f t="shared" si="1"/>
        <v>0</v>
      </c>
      <c r="Q20" s="224">
        <f t="shared" si="1"/>
        <v>0</v>
      </c>
    </row>
    <row r="21" spans="2:17" ht="13.5" customHeight="1" x14ac:dyDescent="0.2">
      <c r="B21" s="12" t="s">
        <v>33</v>
      </c>
      <c r="C21" s="14"/>
      <c r="D21" s="14"/>
      <c r="E21" s="82"/>
      <c r="F21" s="217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2:17" ht="13.5" customHeight="1" x14ac:dyDescent="0.2">
      <c r="B22" s="12" t="s">
        <v>231</v>
      </c>
      <c r="C22" s="14"/>
      <c r="D22" s="14"/>
      <c r="E22" s="82">
        <f t="shared" ref="E22:E24" si="2">F22+G22+H22+I22+J22+K22+L22+M22+N22+O22+P22+Q22</f>
        <v>0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17" ht="27" customHeight="1" x14ac:dyDescent="0.2">
      <c r="B23" s="12" t="s">
        <v>232</v>
      </c>
      <c r="C23" s="14"/>
      <c r="D23" s="14"/>
      <c r="E23" s="82">
        <f t="shared" si="2"/>
        <v>0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17" ht="13.5" customHeight="1" x14ac:dyDescent="0.2">
      <c r="B24" s="12" t="s">
        <v>233</v>
      </c>
      <c r="C24" s="14"/>
      <c r="D24" s="14"/>
      <c r="E24" s="82">
        <f t="shared" si="2"/>
        <v>0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 ht="18" customHeight="1" x14ac:dyDescent="0.2">
      <c r="B25" s="12" t="s">
        <v>236</v>
      </c>
      <c r="C25" s="14"/>
      <c r="D25" s="14"/>
      <c r="E25" s="82">
        <f>F25+G25+H25+I25+J25+K25+L25+M25+N25+O25+P25+Q25</f>
        <v>0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15.75" customHeight="1" x14ac:dyDescent="0.2">
      <c r="B26" s="12" t="s">
        <v>122</v>
      </c>
      <c r="C26" s="14"/>
      <c r="D26" s="14"/>
      <c r="E26" s="82">
        <f t="shared" ref="E26:E28" si="3">F26+G26+H26+I26+J26+K26+L26+M26+N26+O26+P26+Q26</f>
        <v>0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15.75" customHeight="1" x14ac:dyDescent="0.2">
      <c r="B27" s="12" t="s">
        <v>235</v>
      </c>
      <c r="C27" s="14"/>
      <c r="D27" s="14"/>
      <c r="E27" s="82">
        <f t="shared" si="3"/>
        <v>0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 ht="29.25" customHeight="1" x14ac:dyDescent="0.2">
      <c r="B28" s="12" t="s">
        <v>234</v>
      </c>
      <c r="C28" s="14"/>
      <c r="D28" s="14"/>
      <c r="E28" s="82">
        <f t="shared" si="3"/>
        <v>0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17" ht="15.75" customHeight="1" x14ac:dyDescent="0.2">
      <c r="B29" s="12" t="s">
        <v>38</v>
      </c>
      <c r="C29" s="13"/>
      <c r="D29" s="13"/>
      <c r="E29" s="82">
        <f t="shared" si="0"/>
        <v>0</v>
      </c>
      <c r="F29" s="77">
        <f>F31+F35+F56+F59+F63+F72+F83</f>
        <v>0</v>
      </c>
      <c r="G29" s="77">
        <f t="shared" ref="G29:Q29" si="4">G31+G35+G56+G59+G63+G72+G83+G19</f>
        <v>0</v>
      </c>
      <c r="H29" s="77">
        <f t="shared" si="4"/>
        <v>0</v>
      </c>
      <c r="I29" s="77">
        <f t="shared" si="4"/>
        <v>0</v>
      </c>
      <c r="J29" s="77">
        <f t="shared" si="4"/>
        <v>0</v>
      </c>
      <c r="K29" s="77">
        <f t="shared" si="4"/>
        <v>0</v>
      </c>
      <c r="L29" s="77">
        <f t="shared" si="4"/>
        <v>0</v>
      </c>
      <c r="M29" s="77">
        <f t="shared" si="4"/>
        <v>0</v>
      </c>
      <c r="N29" s="77">
        <f t="shared" si="4"/>
        <v>0</v>
      </c>
      <c r="O29" s="77">
        <f t="shared" si="4"/>
        <v>0</v>
      </c>
      <c r="P29" s="77">
        <f t="shared" si="4"/>
        <v>0</v>
      </c>
      <c r="Q29" s="77">
        <f t="shared" si="4"/>
        <v>0</v>
      </c>
    </row>
    <row r="30" spans="2:17" ht="19.5" customHeight="1" x14ac:dyDescent="0.2">
      <c r="B30" s="12" t="s">
        <v>33</v>
      </c>
      <c r="C30" s="13"/>
      <c r="D30" s="13"/>
      <c r="E30" s="82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 ht="27.75" customHeight="1" x14ac:dyDescent="0.2">
      <c r="B31" s="16" t="s">
        <v>101</v>
      </c>
      <c r="C31" s="19">
        <v>210</v>
      </c>
      <c r="D31" s="182"/>
      <c r="E31" s="82">
        <f t="shared" si="0"/>
        <v>0</v>
      </c>
      <c r="F31" s="82">
        <f>F32+F33+F34</f>
        <v>0</v>
      </c>
      <c r="G31" s="82">
        <f t="shared" ref="G31:N31" si="5">G32+G33+G34</f>
        <v>0</v>
      </c>
      <c r="H31" s="82">
        <f t="shared" si="5"/>
        <v>0</v>
      </c>
      <c r="I31" s="82">
        <f t="shared" si="5"/>
        <v>0</v>
      </c>
      <c r="J31" s="82">
        <f t="shared" si="5"/>
        <v>0</v>
      </c>
      <c r="K31" s="82">
        <f t="shared" si="5"/>
        <v>0</v>
      </c>
      <c r="L31" s="82">
        <f t="shared" si="5"/>
        <v>0</v>
      </c>
      <c r="M31" s="82">
        <f>M32+M33+M34</f>
        <v>0</v>
      </c>
      <c r="N31" s="82">
        <f t="shared" si="5"/>
        <v>0</v>
      </c>
      <c r="O31" s="82">
        <f>O32+O33+O34</f>
        <v>0</v>
      </c>
      <c r="P31" s="82">
        <f>P32+P33+P34</f>
        <v>0</v>
      </c>
      <c r="Q31" s="82">
        <f>Q32+Q33+Q34</f>
        <v>0</v>
      </c>
    </row>
    <row r="32" spans="2:17" ht="19.5" customHeight="1" x14ac:dyDescent="0.2">
      <c r="B32" s="15" t="s">
        <v>39</v>
      </c>
      <c r="C32" s="8" t="s">
        <v>40</v>
      </c>
      <c r="D32" s="188" t="s">
        <v>209</v>
      </c>
      <c r="E32" s="82">
        <f t="shared" si="0"/>
        <v>0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 ht="18.75" customHeight="1" x14ac:dyDescent="0.2">
      <c r="B33" s="15" t="s">
        <v>41</v>
      </c>
      <c r="C33" s="6">
        <v>212</v>
      </c>
      <c r="D33" s="184">
        <v>112</v>
      </c>
      <c r="E33" s="82">
        <f t="shared" si="0"/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 ht="17.25" customHeight="1" x14ac:dyDescent="0.2">
      <c r="B34" s="15" t="s">
        <v>42</v>
      </c>
      <c r="C34" s="8" t="s">
        <v>43</v>
      </c>
      <c r="D34" s="188" t="s">
        <v>210</v>
      </c>
      <c r="E34" s="82">
        <f t="shared" si="0"/>
        <v>0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 ht="15" customHeight="1" x14ac:dyDescent="0.2">
      <c r="B35" s="16" t="s">
        <v>44</v>
      </c>
      <c r="C35" s="10" t="s">
        <v>45</v>
      </c>
      <c r="D35" s="185"/>
      <c r="E35" s="82">
        <f t="shared" si="0"/>
        <v>0</v>
      </c>
      <c r="F35" s="82">
        <f>F37+F38+F42+F43+F47+F50</f>
        <v>0</v>
      </c>
      <c r="G35" s="82">
        <f t="shared" ref="G35:N35" si="6">G37+G38+G42+G43+G47+G50</f>
        <v>0</v>
      </c>
      <c r="H35" s="82">
        <f t="shared" si="6"/>
        <v>0</v>
      </c>
      <c r="I35" s="82">
        <f t="shared" si="6"/>
        <v>0</v>
      </c>
      <c r="J35" s="82">
        <f t="shared" si="6"/>
        <v>0</v>
      </c>
      <c r="K35" s="82">
        <f t="shared" si="6"/>
        <v>0</v>
      </c>
      <c r="L35" s="82">
        <f t="shared" si="6"/>
        <v>0</v>
      </c>
      <c r="M35" s="82">
        <f t="shared" si="6"/>
        <v>0</v>
      </c>
      <c r="N35" s="82">
        <f t="shared" si="6"/>
        <v>0</v>
      </c>
      <c r="O35" s="82">
        <f>O37+O38+O42+O43+O47+O50</f>
        <v>0</v>
      </c>
      <c r="P35" s="82">
        <f>P37+P38+P42+P43+P47+P50</f>
        <v>0</v>
      </c>
      <c r="Q35" s="82">
        <f>Q37+Q38+Q42+Q43+Q47+Q50</f>
        <v>0</v>
      </c>
    </row>
    <row r="36" spans="2:17" ht="12" customHeight="1" x14ac:dyDescent="0.2">
      <c r="B36" s="15" t="s">
        <v>32</v>
      </c>
      <c r="C36" s="7"/>
      <c r="D36" s="186"/>
      <c r="E36" s="82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ht="22.5" customHeight="1" x14ac:dyDescent="0.2">
      <c r="B37" s="15" t="s">
        <v>46</v>
      </c>
      <c r="C37" s="8" t="s">
        <v>47</v>
      </c>
      <c r="D37" s="188" t="s">
        <v>205</v>
      </c>
      <c r="E37" s="82">
        <f t="shared" si="0"/>
        <v>0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 ht="21" customHeight="1" x14ac:dyDescent="0.2">
      <c r="B38" s="15" t="s">
        <v>48</v>
      </c>
      <c r="C38" s="8" t="s">
        <v>49</v>
      </c>
      <c r="D38" s="183"/>
      <c r="E38" s="82">
        <f t="shared" si="0"/>
        <v>0</v>
      </c>
      <c r="F38" s="218">
        <f>F40+F41</f>
        <v>0</v>
      </c>
      <c r="G38" s="218">
        <f t="shared" ref="G38:Q38" si="7">G40+G41</f>
        <v>0</v>
      </c>
      <c r="H38" s="218">
        <f t="shared" si="7"/>
        <v>0</v>
      </c>
      <c r="I38" s="218">
        <f t="shared" si="7"/>
        <v>0</v>
      </c>
      <c r="J38" s="218">
        <f t="shared" si="7"/>
        <v>0</v>
      </c>
      <c r="K38" s="218">
        <f t="shared" si="7"/>
        <v>0</v>
      </c>
      <c r="L38" s="218">
        <f t="shared" si="7"/>
        <v>0</v>
      </c>
      <c r="M38" s="218">
        <f t="shared" si="7"/>
        <v>0</v>
      </c>
      <c r="N38" s="218">
        <f t="shared" si="7"/>
        <v>0</v>
      </c>
      <c r="O38" s="218">
        <f t="shared" si="7"/>
        <v>0</v>
      </c>
      <c r="P38" s="218">
        <f t="shared" si="7"/>
        <v>0</v>
      </c>
      <c r="Q38" s="218">
        <f t="shared" si="7"/>
        <v>0</v>
      </c>
    </row>
    <row r="39" spans="2:17" ht="12.75" customHeight="1" x14ac:dyDescent="0.2">
      <c r="B39" s="15" t="s">
        <v>33</v>
      </c>
      <c r="C39" s="8"/>
      <c r="D39" s="183"/>
      <c r="E39" s="82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</row>
    <row r="40" spans="2:17" ht="21" customHeight="1" x14ac:dyDescent="0.2">
      <c r="B40" s="15" t="s">
        <v>48</v>
      </c>
      <c r="C40" s="94" t="s">
        <v>49</v>
      </c>
      <c r="D40" s="188" t="s">
        <v>205</v>
      </c>
      <c r="E40" s="82">
        <f t="shared" si="0"/>
        <v>0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 ht="21" customHeight="1" x14ac:dyDescent="0.2">
      <c r="B41" s="15" t="s">
        <v>48</v>
      </c>
      <c r="C41" s="94" t="s">
        <v>49</v>
      </c>
      <c r="D41" s="188" t="s">
        <v>206</v>
      </c>
      <c r="E41" s="82">
        <f t="shared" si="0"/>
        <v>0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 ht="21" customHeight="1" x14ac:dyDescent="0.2">
      <c r="B42" s="15" t="s">
        <v>50</v>
      </c>
      <c r="C42" s="8" t="s">
        <v>51</v>
      </c>
      <c r="D42" s="188" t="s">
        <v>205</v>
      </c>
      <c r="E42" s="82">
        <f t="shared" si="0"/>
        <v>0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 ht="21" customHeight="1" x14ac:dyDescent="0.2">
      <c r="B43" s="15" t="s">
        <v>52</v>
      </c>
      <c r="C43" s="8" t="s">
        <v>53</v>
      </c>
      <c r="D43" s="188" t="s">
        <v>205</v>
      </c>
      <c r="E43" s="82">
        <f t="shared" si="0"/>
        <v>0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 ht="21" customHeight="1" x14ac:dyDescent="0.2">
      <c r="B44" s="15" t="s">
        <v>54</v>
      </c>
      <c r="C44" s="94" t="s">
        <v>207</v>
      </c>
      <c r="D44" s="183"/>
      <c r="E44" s="82">
        <f t="shared" si="0"/>
        <v>0</v>
      </c>
      <c r="F44" s="218">
        <f>F46+F47</f>
        <v>0</v>
      </c>
      <c r="G44" s="218">
        <f t="shared" ref="G44:Q44" si="8">G46+G47</f>
        <v>0</v>
      </c>
      <c r="H44" s="218">
        <f t="shared" si="8"/>
        <v>0</v>
      </c>
      <c r="I44" s="218">
        <f t="shared" si="8"/>
        <v>0</v>
      </c>
      <c r="J44" s="218">
        <f t="shared" si="8"/>
        <v>0</v>
      </c>
      <c r="K44" s="218">
        <f t="shared" si="8"/>
        <v>0</v>
      </c>
      <c r="L44" s="218">
        <f t="shared" si="8"/>
        <v>0</v>
      </c>
      <c r="M44" s="218">
        <f t="shared" si="8"/>
        <v>0</v>
      </c>
      <c r="N44" s="218">
        <f t="shared" si="8"/>
        <v>0</v>
      </c>
      <c r="O44" s="218">
        <f t="shared" si="8"/>
        <v>0</v>
      </c>
      <c r="P44" s="218">
        <f t="shared" si="8"/>
        <v>0</v>
      </c>
      <c r="Q44" s="218">
        <f t="shared" si="8"/>
        <v>0</v>
      </c>
    </row>
    <row r="45" spans="2:17" ht="11.25" customHeight="1" x14ac:dyDescent="0.2">
      <c r="B45" s="15" t="s">
        <v>33</v>
      </c>
      <c r="C45" s="8"/>
      <c r="D45" s="183"/>
      <c r="E45" s="82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</row>
    <row r="46" spans="2:17" ht="21" customHeight="1" x14ac:dyDescent="0.2">
      <c r="B46" s="15" t="s">
        <v>54</v>
      </c>
      <c r="C46" s="94" t="s">
        <v>207</v>
      </c>
      <c r="D46" s="188" t="s">
        <v>208</v>
      </c>
      <c r="E46" s="82">
        <f t="shared" si="0"/>
        <v>0</v>
      </c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 ht="21" customHeight="1" x14ac:dyDescent="0.2">
      <c r="B47" s="15" t="s">
        <v>54</v>
      </c>
      <c r="C47" s="6">
        <v>225</v>
      </c>
      <c r="D47" s="184">
        <v>244</v>
      </c>
      <c r="E47" s="82">
        <f t="shared" si="0"/>
        <v>0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 ht="12.75" customHeight="1" x14ac:dyDescent="0.2">
      <c r="B48" s="15" t="s">
        <v>32</v>
      </c>
      <c r="C48" s="6"/>
      <c r="D48" s="184"/>
      <c r="E48" s="82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</row>
    <row r="49" spans="2:17" ht="13.5" customHeight="1" x14ac:dyDescent="0.2">
      <c r="B49" s="15" t="s">
        <v>152</v>
      </c>
      <c r="C49" s="6"/>
      <c r="D49" s="184"/>
      <c r="E49" s="82">
        <f>F49+G49+H49+I49+J49+K49+L49+M49+N49+O49+P49+Q49</f>
        <v>0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21" customHeight="1" x14ac:dyDescent="0.2">
      <c r="B50" s="15" t="s">
        <v>106</v>
      </c>
      <c r="C50" s="6">
        <v>226</v>
      </c>
      <c r="D50" s="184"/>
      <c r="E50" s="82">
        <f t="shared" si="0"/>
        <v>0</v>
      </c>
      <c r="F50" s="218">
        <f>F52+F55</f>
        <v>0</v>
      </c>
      <c r="G50" s="218">
        <f t="shared" ref="G50:Q50" si="9">G52+G55</f>
        <v>0</v>
      </c>
      <c r="H50" s="218">
        <f>H52+H55</f>
        <v>0</v>
      </c>
      <c r="I50" s="218">
        <f t="shared" si="9"/>
        <v>0</v>
      </c>
      <c r="J50" s="218">
        <f t="shared" si="9"/>
        <v>0</v>
      </c>
      <c r="K50" s="218">
        <f t="shared" si="9"/>
        <v>0</v>
      </c>
      <c r="L50" s="218">
        <f t="shared" si="9"/>
        <v>0</v>
      </c>
      <c r="M50" s="218">
        <f t="shared" si="9"/>
        <v>0</v>
      </c>
      <c r="N50" s="218">
        <f t="shared" si="9"/>
        <v>0</v>
      </c>
      <c r="O50" s="218">
        <f t="shared" si="9"/>
        <v>0</v>
      </c>
      <c r="P50" s="218">
        <f t="shared" si="9"/>
        <v>0</v>
      </c>
      <c r="Q50" s="218">
        <f t="shared" si="9"/>
        <v>0</v>
      </c>
    </row>
    <row r="51" spans="2:17" ht="12.75" customHeight="1" x14ac:dyDescent="0.2">
      <c r="B51" s="15" t="s">
        <v>33</v>
      </c>
      <c r="C51" s="6"/>
      <c r="D51" s="184"/>
      <c r="E51" s="82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</row>
    <row r="52" spans="2:17" ht="21" customHeight="1" x14ac:dyDescent="0.2">
      <c r="B52" s="15" t="s">
        <v>106</v>
      </c>
      <c r="C52" s="6">
        <v>226</v>
      </c>
      <c r="D52" s="184">
        <v>243</v>
      </c>
      <c r="E52" s="82">
        <f t="shared" si="0"/>
        <v>0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 ht="11.25" customHeight="1" x14ac:dyDescent="0.2">
      <c r="B53" s="15" t="s">
        <v>32</v>
      </c>
      <c r="C53" s="6"/>
      <c r="D53" s="184"/>
      <c r="E53" s="82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</row>
    <row r="54" spans="2:17" ht="16.5" customHeight="1" x14ac:dyDescent="0.2">
      <c r="B54" s="15" t="s">
        <v>153</v>
      </c>
      <c r="C54" s="6"/>
      <c r="D54" s="184"/>
      <c r="E54" s="82">
        <f t="shared" si="0"/>
        <v>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 ht="21" customHeight="1" x14ac:dyDescent="0.2">
      <c r="B55" s="15" t="s">
        <v>106</v>
      </c>
      <c r="C55" s="6">
        <v>226</v>
      </c>
      <c r="D55" s="184">
        <v>244</v>
      </c>
      <c r="E55" s="82">
        <f t="shared" si="0"/>
        <v>0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 ht="21" customHeight="1" x14ac:dyDescent="0.2">
      <c r="B56" s="16" t="s">
        <v>99</v>
      </c>
      <c r="C56" s="9">
        <v>240</v>
      </c>
      <c r="D56" s="187"/>
      <c r="E56" s="82">
        <f t="shared" si="0"/>
        <v>0</v>
      </c>
      <c r="F56" s="82">
        <f>F58</f>
        <v>0</v>
      </c>
      <c r="G56" s="82">
        <f t="shared" ref="G56:N56" si="10">G58</f>
        <v>0</v>
      </c>
      <c r="H56" s="82">
        <f t="shared" si="10"/>
        <v>0</v>
      </c>
      <c r="I56" s="82">
        <f t="shared" si="10"/>
        <v>0</v>
      </c>
      <c r="J56" s="82">
        <f t="shared" si="10"/>
        <v>0</v>
      </c>
      <c r="K56" s="82">
        <f t="shared" si="10"/>
        <v>0</v>
      </c>
      <c r="L56" s="82">
        <f t="shared" si="10"/>
        <v>0</v>
      </c>
      <c r="M56" s="82">
        <f t="shared" si="10"/>
        <v>0</v>
      </c>
      <c r="N56" s="82">
        <f t="shared" si="10"/>
        <v>0</v>
      </c>
      <c r="O56" s="82">
        <f>O58</f>
        <v>0</v>
      </c>
      <c r="P56" s="82">
        <f>P58</f>
        <v>0</v>
      </c>
      <c r="Q56" s="82">
        <f>Q58</f>
        <v>0</v>
      </c>
    </row>
    <row r="57" spans="2:17" ht="13.5" customHeight="1" x14ac:dyDescent="0.2">
      <c r="B57" s="15" t="s">
        <v>32</v>
      </c>
      <c r="C57" s="6"/>
      <c r="D57" s="184"/>
      <c r="E57" s="82">
        <f t="shared" si="0"/>
        <v>0</v>
      </c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 ht="30" customHeight="1" x14ac:dyDescent="0.2">
      <c r="B58" s="17" t="s">
        <v>100</v>
      </c>
      <c r="C58" s="8" t="s">
        <v>55</v>
      </c>
      <c r="D58" s="183"/>
      <c r="E58" s="82">
        <f t="shared" si="0"/>
        <v>0</v>
      </c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 ht="15.75" customHeight="1" x14ac:dyDescent="0.2">
      <c r="B59" s="16" t="s">
        <v>56</v>
      </c>
      <c r="C59" s="10" t="s">
        <v>57</v>
      </c>
      <c r="D59" s="185"/>
      <c r="E59" s="82">
        <f t="shared" si="0"/>
        <v>0</v>
      </c>
      <c r="F59" s="82">
        <f>F61+F62</f>
        <v>0</v>
      </c>
      <c r="G59" s="82">
        <f t="shared" ref="G59:M59" si="11">G61+G62</f>
        <v>0</v>
      </c>
      <c r="H59" s="82">
        <f t="shared" si="11"/>
        <v>0</v>
      </c>
      <c r="I59" s="82">
        <f t="shared" si="11"/>
        <v>0</v>
      </c>
      <c r="J59" s="82">
        <f t="shared" si="11"/>
        <v>0</v>
      </c>
      <c r="K59" s="82">
        <f t="shared" si="11"/>
        <v>0</v>
      </c>
      <c r="L59" s="82">
        <f t="shared" si="11"/>
        <v>0</v>
      </c>
      <c r="M59" s="82">
        <f t="shared" si="11"/>
        <v>0</v>
      </c>
      <c r="N59" s="82">
        <f>N61+N62</f>
        <v>0</v>
      </c>
      <c r="O59" s="82">
        <f>O61+O62</f>
        <v>0</v>
      </c>
      <c r="P59" s="82">
        <f>P61+P62</f>
        <v>0</v>
      </c>
      <c r="Q59" s="82">
        <f>Q61+Q62</f>
        <v>0</v>
      </c>
    </row>
    <row r="60" spans="2:17" ht="11.25" customHeight="1" x14ac:dyDescent="0.2">
      <c r="B60" s="15" t="s">
        <v>32</v>
      </c>
      <c r="C60" s="7"/>
      <c r="D60" s="186"/>
      <c r="E60" s="82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 ht="21.75" customHeight="1" x14ac:dyDescent="0.2">
      <c r="B61" s="15" t="s">
        <v>58</v>
      </c>
      <c r="C61" s="8" t="s">
        <v>59</v>
      </c>
      <c r="D61" s="188" t="s">
        <v>211</v>
      </c>
      <c r="E61" s="82">
        <f t="shared" si="0"/>
        <v>0</v>
      </c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 ht="27.75" customHeight="1" x14ac:dyDescent="0.2">
      <c r="B62" s="15" t="s">
        <v>60</v>
      </c>
      <c r="C62" s="8" t="s">
        <v>61</v>
      </c>
      <c r="D62" s="183"/>
      <c r="E62" s="82">
        <f t="shared" si="0"/>
        <v>0</v>
      </c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 ht="21" customHeight="1" x14ac:dyDescent="0.2">
      <c r="B63" s="16" t="s">
        <v>62</v>
      </c>
      <c r="C63" s="10" t="s">
        <v>63</v>
      </c>
      <c r="D63" s="185"/>
      <c r="E63" s="82">
        <f t="shared" si="0"/>
        <v>0</v>
      </c>
      <c r="F63" s="216">
        <f>F65+F66+F67+F68+F69+F70+F71</f>
        <v>0</v>
      </c>
      <c r="G63" s="216">
        <f>G65+G66+G67+G68+G69+G70+G71</f>
        <v>0</v>
      </c>
      <c r="H63" s="216">
        <f>H65+H66+H67+H68+H69+H70+H71</f>
        <v>0</v>
      </c>
      <c r="I63" s="216">
        <f t="shared" ref="I63:Q63" si="12">I65+I66+I67+I68+I69+I70+I71</f>
        <v>0</v>
      </c>
      <c r="J63" s="216">
        <f>J65+J66+J67+J68+J69+J70+J71</f>
        <v>0</v>
      </c>
      <c r="K63" s="216">
        <f t="shared" si="12"/>
        <v>0</v>
      </c>
      <c r="L63" s="216">
        <f t="shared" si="12"/>
        <v>0</v>
      </c>
      <c r="M63" s="216">
        <f t="shared" si="12"/>
        <v>0</v>
      </c>
      <c r="N63" s="216">
        <f>N65+N66+N67+N68+N69+N70+N71</f>
        <v>0</v>
      </c>
      <c r="O63" s="216">
        <f t="shared" si="12"/>
        <v>0</v>
      </c>
      <c r="P63" s="216">
        <f t="shared" si="12"/>
        <v>0</v>
      </c>
      <c r="Q63" s="216">
        <f t="shared" si="12"/>
        <v>0</v>
      </c>
    </row>
    <row r="64" spans="2:17" ht="12.75" customHeight="1" x14ac:dyDescent="0.2">
      <c r="B64" s="93" t="s">
        <v>33</v>
      </c>
      <c r="C64" s="10"/>
      <c r="D64" s="185"/>
      <c r="E64" s="82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</row>
    <row r="65" spans="2:17" ht="21" customHeight="1" x14ac:dyDescent="0.2">
      <c r="B65" s="93" t="s">
        <v>62</v>
      </c>
      <c r="C65" s="94" t="s">
        <v>63</v>
      </c>
      <c r="D65" s="188" t="s">
        <v>212</v>
      </c>
      <c r="E65" s="82">
        <f t="shared" si="0"/>
        <v>0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pans="2:17" ht="21" customHeight="1" x14ac:dyDescent="0.2">
      <c r="B66" s="93" t="s">
        <v>62</v>
      </c>
      <c r="C66" s="94" t="s">
        <v>63</v>
      </c>
      <c r="D66" s="188" t="s">
        <v>205</v>
      </c>
      <c r="E66" s="82">
        <f t="shared" si="0"/>
        <v>0</v>
      </c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pans="2:17" ht="21" customHeight="1" x14ac:dyDescent="0.2">
      <c r="B67" s="93" t="s">
        <v>62</v>
      </c>
      <c r="C67" s="94" t="s">
        <v>63</v>
      </c>
      <c r="D67" s="188" t="s">
        <v>206</v>
      </c>
      <c r="E67" s="82">
        <f t="shared" si="0"/>
        <v>0</v>
      </c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ht="21" customHeight="1" x14ac:dyDescent="0.2">
      <c r="B68" s="93" t="s">
        <v>62</v>
      </c>
      <c r="C68" s="94" t="s">
        <v>63</v>
      </c>
      <c r="D68" s="188" t="s">
        <v>213</v>
      </c>
      <c r="E68" s="82">
        <f t="shared" si="0"/>
        <v>0</v>
      </c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2:17" ht="21" customHeight="1" x14ac:dyDescent="0.2">
      <c r="B69" s="93" t="s">
        <v>62</v>
      </c>
      <c r="C69" s="94" t="s">
        <v>63</v>
      </c>
      <c r="D69" s="188" t="s">
        <v>214</v>
      </c>
      <c r="E69" s="82">
        <f t="shared" si="0"/>
        <v>0</v>
      </c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pans="2:17" ht="21" customHeight="1" x14ac:dyDescent="0.2">
      <c r="B70" s="93" t="s">
        <v>62</v>
      </c>
      <c r="C70" s="94" t="s">
        <v>63</v>
      </c>
      <c r="D70" s="188" t="s">
        <v>215</v>
      </c>
      <c r="E70" s="82">
        <f t="shared" si="0"/>
        <v>0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2:17" ht="21" customHeight="1" x14ac:dyDescent="0.2">
      <c r="B71" s="93" t="s">
        <v>62</v>
      </c>
      <c r="C71" s="94" t="s">
        <v>63</v>
      </c>
      <c r="D71" s="188" t="s">
        <v>216</v>
      </c>
      <c r="E71" s="82">
        <f t="shared" si="0"/>
        <v>0</v>
      </c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2:17" ht="21" customHeight="1" x14ac:dyDescent="0.2">
      <c r="B72" s="16" t="s">
        <v>64</v>
      </c>
      <c r="C72" s="10" t="s">
        <v>65</v>
      </c>
      <c r="D72" s="185"/>
      <c r="E72" s="82">
        <f t="shared" si="0"/>
        <v>0</v>
      </c>
      <c r="F72" s="82">
        <f>F74+F75+F76+F77</f>
        <v>0</v>
      </c>
      <c r="G72" s="82">
        <f t="shared" ref="G72:N72" si="13">G74+G75+G76+G77</f>
        <v>0</v>
      </c>
      <c r="H72" s="82">
        <f t="shared" si="13"/>
        <v>0</v>
      </c>
      <c r="I72" s="82">
        <f t="shared" si="13"/>
        <v>0</v>
      </c>
      <c r="J72" s="82">
        <f t="shared" si="13"/>
        <v>0</v>
      </c>
      <c r="K72" s="82">
        <f t="shared" si="13"/>
        <v>0</v>
      </c>
      <c r="L72" s="82">
        <f t="shared" si="13"/>
        <v>0</v>
      </c>
      <c r="M72" s="82">
        <f t="shared" si="13"/>
        <v>0</v>
      </c>
      <c r="N72" s="82">
        <f t="shared" si="13"/>
        <v>0</v>
      </c>
      <c r="O72" s="82">
        <f>O74+O75+O76+O77</f>
        <v>0</v>
      </c>
      <c r="P72" s="82">
        <f>P74+P75+P76+P77</f>
        <v>0</v>
      </c>
      <c r="Q72" s="82">
        <f>Q74+Q75+Q76+Q77</f>
        <v>0</v>
      </c>
    </row>
    <row r="73" spans="2:17" ht="12" customHeight="1" x14ac:dyDescent="0.2">
      <c r="B73" s="15" t="s">
        <v>32</v>
      </c>
      <c r="C73" s="7"/>
      <c r="D73" s="186"/>
      <c r="E73" s="82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 ht="22.5" customHeight="1" x14ac:dyDescent="0.2">
      <c r="B74" s="15" t="s">
        <v>66</v>
      </c>
      <c r="C74" s="8" t="s">
        <v>67</v>
      </c>
      <c r="D74" s="188" t="s">
        <v>205</v>
      </c>
      <c r="E74" s="82">
        <f t="shared" si="0"/>
        <v>0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 ht="27.6" customHeight="1" x14ac:dyDescent="0.2">
      <c r="B75" s="15" t="s">
        <v>68</v>
      </c>
      <c r="C75" s="8" t="s">
        <v>69</v>
      </c>
      <c r="D75" s="183"/>
      <c r="E75" s="82">
        <f t="shared" si="0"/>
        <v>0</v>
      </c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 ht="27.6" customHeight="1" x14ac:dyDescent="0.2">
      <c r="B76" s="15" t="s">
        <v>80</v>
      </c>
      <c r="C76" s="8" t="s">
        <v>81</v>
      </c>
      <c r="D76" s="183"/>
      <c r="E76" s="82">
        <f t="shared" si="0"/>
        <v>0</v>
      </c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 ht="26.25" customHeight="1" x14ac:dyDescent="0.2">
      <c r="B77" s="15" t="s">
        <v>70</v>
      </c>
      <c r="C77" s="8" t="s">
        <v>71</v>
      </c>
      <c r="D77" s="188" t="s">
        <v>205</v>
      </c>
      <c r="E77" s="82">
        <f t="shared" si="0"/>
        <v>0</v>
      </c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 ht="14.25" customHeight="1" x14ac:dyDescent="0.2">
      <c r="B78" s="15" t="s">
        <v>32</v>
      </c>
      <c r="C78" s="8"/>
      <c r="D78" s="183"/>
      <c r="E78" s="82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</row>
    <row r="79" spans="2:17" ht="12.75" customHeight="1" x14ac:dyDescent="0.2">
      <c r="B79" s="15" t="s">
        <v>154</v>
      </c>
      <c r="C79" s="8"/>
      <c r="D79" s="183"/>
      <c r="E79" s="82">
        <f t="shared" si="0"/>
        <v>0</v>
      </c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 ht="21" customHeight="1" x14ac:dyDescent="0.2">
      <c r="B80" s="15" t="s">
        <v>155</v>
      </c>
      <c r="C80" s="8"/>
      <c r="D80" s="183"/>
      <c r="E80" s="82">
        <f t="shared" si="0"/>
        <v>0</v>
      </c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 ht="21" customHeight="1" x14ac:dyDescent="0.2">
      <c r="B81" s="15" t="s">
        <v>156</v>
      </c>
      <c r="C81" s="8"/>
      <c r="D81" s="183"/>
      <c r="E81" s="82">
        <f t="shared" si="0"/>
        <v>0</v>
      </c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 ht="21" customHeight="1" x14ac:dyDescent="0.2">
      <c r="B82" s="15" t="s">
        <v>157</v>
      </c>
      <c r="C82" s="8"/>
      <c r="D82" s="183"/>
      <c r="E82" s="82">
        <f t="shared" si="0"/>
        <v>0</v>
      </c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 ht="21" customHeight="1" x14ac:dyDescent="0.2">
      <c r="B83" s="16" t="s">
        <v>72</v>
      </c>
      <c r="C83" s="10" t="s">
        <v>73</v>
      </c>
      <c r="D83" s="185"/>
      <c r="E83" s="82">
        <f t="shared" si="0"/>
        <v>0</v>
      </c>
      <c r="F83" s="82">
        <f>F85+F86</f>
        <v>0</v>
      </c>
      <c r="G83" s="82">
        <f t="shared" ref="G83:N83" si="14">G85+G86</f>
        <v>0</v>
      </c>
      <c r="H83" s="82">
        <f t="shared" si="14"/>
        <v>0</v>
      </c>
      <c r="I83" s="82">
        <f t="shared" si="14"/>
        <v>0</v>
      </c>
      <c r="J83" s="82">
        <f t="shared" si="14"/>
        <v>0</v>
      </c>
      <c r="K83" s="82">
        <f t="shared" si="14"/>
        <v>0</v>
      </c>
      <c r="L83" s="82">
        <f t="shared" si="14"/>
        <v>0</v>
      </c>
      <c r="M83" s="82">
        <f t="shared" si="14"/>
        <v>0</v>
      </c>
      <c r="N83" s="82">
        <f t="shared" si="14"/>
        <v>0</v>
      </c>
      <c r="O83" s="82">
        <f>O85+O86</f>
        <v>0</v>
      </c>
      <c r="P83" s="82">
        <f>P85+P86</f>
        <v>0</v>
      </c>
      <c r="Q83" s="82">
        <f>Q85+Q86</f>
        <v>0</v>
      </c>
    </row>
    <row r="84" spans="2:17" ht="11.25" customHeight="1" x14ac:dyDescent="0.2">
      <c r="B84" s="15" t="s">
        <v>32</v>
      </c>
      <c r="C84" s="7"/>
      <c r="D84" s="186"/>
      <c r="E84" s="82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 ht="28.5" customHeight="1" x14ac:dyDescent="0.2">
      <c r="B85" s="15" t="s">
        <v>74</v>
      </c>
      <c r="C85" s="8" t="s">
        <v>75</v>
      </c>
      <c r="D85" s="183"/>
      <c r="E85" s="82">
        <f t="shared" si="0"/>
        <v>0</v>
      </c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 ht="33.6" customHeight="1" x14ac:dyDescent="0.2">
      <c r="B86" s="15" t="s">
        <v>76</v>
      </c>
      <c r="C86" s="8" t="s">
        <v>77</v>
      </c>
      <c r="D86" s="183"/>
      <c r="E86" s="82">
        <f t="shared" si="0"/>
        <v>0</v>
      </c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 ht="31.15" customHeight="1" x14ac:dyDescent="0.2">
      <c r="B87" s="15" t="s">
        <v>78</v>
      </c>
      <c r="C87" s="7"/>
      <c r="D87" s="186"/>
      <c r="E87" s="82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ht="21" customHeight="1" x14ac:dyDescent="0.2">
      <c r="B88" s="15" t="s">
        <v>79</v>
      </c>
      <c r="C88" s="8" t="s">
        <v>36</v>
      </c>
      <c r="D88" s="183"/>
      <c r="E88" s="82">
        <f>F88+G88+H88+I88+J88+K88+L88+M88+N88+O88+P88+Q88</f>
        <v>0</v>
      </c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</sheetData>
  <sheetProtection sheet="1" objects="1" scenarios="1" formatCells="0" formatColumns="0" formatRows="0"/>
  <mergeCells count="16">
    <mergeCell ref="B17:B18"/>
    <mergeCell ref="C17:C18"/>
    <mergeCell ref="D17:D18"/>
    <mergeCell ref="B15:Q15"/>
    <mergeCell ref="E17:E18"/>
    <mergeCell ref="F17:Q17"/>
    <mergeCell ref="P1:Q1"/>
    <mergeCell ref="K2:Q2"/>
    <mergeCell ref="O4:P4"/>
    <mergeCell ref="O6:P6"/>
    <mergeCell ref="N7:Q7"/>
    <mergeCell ref="K8:Q8"/>
    <mergeCell ref="B11:Q11"/>
    <mergeCell ref="B12:Q12"/>
    <mergeCell ref="B13:Q13"/>
    <mergeCell ref="B14:Q14"/>
  </mergeCells>
  <printOptions horizontalCentered="1"/>
  <pageMargins left="0.19685039370078741" right="0.19685039370078741" top="0.15748031496062992" bottom="0.15748031496062992" header="0.15748031496062992" footer="0.15748031496062992"/>
  <pageSetup paperSize="9" scale="34" orientation="landscape" r:id="rId1"/>
  <headerFooter alignWithMargins="0">
    <oddFooter>&amp;C&amp;P</oddFooter>
  </headerFooter>
  <ignoredErrors>
    <ignoredError sqref="C32:D76" numberStoredAsText="1"/>
    <ignoredError sqref="F38:Q54 F75:Q82 G74:Q74 F56:Q73 G55:Q55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H80"/>
  <sheetViews>
    <sheetView view="pageBreakPreview" topLeftCell="L23" zoomScaleNormal="70" zoomScaleSheetLayoutView="100" workbookViewId="0">
      <selection activeCell="T39" sqref="T39"/>
    </sheetView>
  </sheetViews>
  <sheetFormatPr defaultRowHeight="12.75" x14ac:dyDescent="0.2"/>
  <cols>
    <col min="1" max="1" width="1.28515625" customWidth="1"/>
    <col min="2" max="2" width="54.7109375" customWidth="1"/>
    <col min="3" max="4" width="11.42578125" customWidth="1"/>
    <col min="5" max="5" width="16" customWidth="1"/>
    <col min="6" max="14" width="14.7109375" customWidth="1"/>
    <col min="15" max="15" width="17.28515625" customWidth="1"/>
    <col min="16" max="16" width="16.7109375" customWidth="1"/>
    <col min="17" max="17" width="19.42578125" customWidth="1"/>
  </cols>
  <sheetData>
    <row r="1" spans="2:34" x14ac:dyDescent="0.2">
      <c r="B1" s="29"/>
      <c r="C1" s="29"/>
      <c r="D1" s="29"/>
      <c r="E1" s="29"/>
      <c r="F1" s="204"/>
      <c r="G1" s="204"/>
      <c r="H1" s="204"/>
      <c r="I1" s="204"/>
      <c r="J1" s="204"/>
      <c r="K1" s="29"/>
      <c r="L1" s="29"/>
      <c r="M1" s="29"/>
      <c r="N1" s="29"/>
      <c r="O1" s="29"/>
      <c r="P1" s="443" t="s">
        <v>270</v>
      </c>
      <c r="Q1" s="443"/>
    </row>
    <row r="2" spans="2:34" ht="12.75" customHeight="1" x14ac:dyDescent="0.2">
      <c r="B2" s="29"/>
      <c r="C2" s="29"/>
      <c r="D2" s="29"/>
      <c r="E2" s="29"/>
      <c r="F2" s="204"/>
      <c r="G2" s="204"/>
      <c r="H2" s="204"/>
      <c r="I2" s="204"/>
      <c r="J2" s="204"/>
      <c r="K2" s="444"/>
      <c r="L2" s="444"/>
      <c r="M2" s="444"/>
      <c r="N2" s="444"/>
      <c r="O2" s="444"/>
      <c r="P2" s="444"/>
      <c r="Q2" s="444"/>
    </row>
    <row r="3" spans="2:34" x14ac:dyDescent="0.2">
      <c r="B3" s="29"/>
      <c r="C3" s="29"/>
      <c r="D3" s="29"/>
      <c r="E3" s="29"/>
      <c r="F3" s="204"/>
      <c r="G3" s="204"/>
      <c r="H3" s="204"/>
      <c r="I3" s="204"/>
      <c r="J3" s="204"/>
      <c r="K3" s="29"/>
      <c r="L3" s="29"/>
      <c r="M3" s="29"/>
      <c r="N3" s="29"/>
      <c r="O3" s="29"/>
      <c r="P3" s="29"/>
      <c r="Q3" s="196"/>
    </row>
    <row r="4" spans="2:34" ht="13.15" customHeight="1" x14ac:dyDescent="0.2">
      <c r="B4" s="29"/>
      <c r="C4" s="29"/>
      <c r="D4" s="29"/>
      <c r="E4" s="29"/>
      <c r="F4" s="204"/>
      <c r="G4" s="204"/>
      <c r="H4" s="204"/>
      <c r="I4" s="204"/>
      <c r="J4" s="204"/>
      <c r="K4" s="67"/>
      <c r="L4" s="67"/>
      <c r="M4" s="67"/>
      <c r="N4" s="67"/>
      <c r="O4" s="445" t="s">
        <v>218</v>
      </c>
      <c r="P4" s="445"/>
      <c r="Q4" s="67"/>
    </row>
    <row r="5" spans="2:34" ht="24.75" customHeight="1" x14ac:dyDescent="0.2">
      <c r="B5" s="29"/>
      <c r="C5" s="29"/>
      <c r="D5" s="29"/>
      <c r="E5" s="29"/>
      <c r="F5" s="204"/>
      <c r="G5" s="204"/>
      <c r="H5" s="204"/>
      <c r="I5" s="204"/>
      <c r="J5" s="204"/>
      <c r="K5" s="189"/>
      <c r="L5" s="189"/>
      <c r="M5" s="189"/>
      <c r="N5" s="190"/>
      <c r="O5" s="190" t="s">
        <v>237</v>
      </c>
      <c r="P5" s="190"/>
      <c r="Q5" s="190"/>
    </row>
    <row r="6" spans="2:34" ht="11.45" customHeight="1" x14ac:dyDescent="0.2">
      <c r="B6" s="29"/>
      <c r="C6" s="29"/>
      <c r="D6" s="29"/>
      <c r="E6" s="29"/>
      <c r="F6" s="204"/>
      <c r="G6" s="204"/>
      <c r="H6" s="204"/>
      <c r="I6" s="204"/>
      <c r="J6" s="204"/>
      <c r="K6" s="29"/>
      <c r="L6" s="29"/>
      <c r="M6" s="29"/>
      <c r="N6" s="29"/>
      <c r="O6" s="446" t="s">
        <v>219</v>
      </c>
      <c r="P6" s="446"/>
      <c r="Q6" s="68"/>
    </row>
    <row r="7" spans="2:34" ht="15.6" customHeight="1" x14ac:dyDescent="0.2">
      <c r="B7" s="29"/>
      <c r="C7" s="29"/>
      <c r="D7" s="29"/>
      <c r="E7" s="29"/>
      <c r="F7" s="204"/>
      <c r="G7" s="204"/>
      <c r="H7" s="204"/>
      <c r="I7" s="204"/>
      <c r="J7" s="204"/>
      <c r="K7" s="69"/>
      <c r="L7" s="69"/>
      <c r="M7" s="69"/>
      <c r="N7" s="447" t="s">
        <v>253</v>
      </c>
      <c r="O7" s="447"/>
      <c r="P7" s="447"/>
      <c r="Q7" s="447"/>
    </row>
    <row r="8" spans="2:34" ht="10.9" customHeight="1" x14ac:dyDescent="0.2">
      <c r="B8" s="29"/>
      <c r="C8" s="29"/>
      <c r="D8" s="29"/>
      <c r="E8" s="29"/>
      <c r="F8" s="204"/>
      <c r="G8" s="204"/>
      <c r="H8" s="204"/>
      <c r="I8" s="204"/>
      <c r="J8" s="204"/>
      <c r="K8" s="428" t="s">
        <v>124</v>
      </c>
      <c r="L8" s="428"/>
      <c r="M8" s="428"/>
      <c r="N8" s="428"/>
      <c r="O8" s="428"/>
      <c r="P8" s="428"/>
      <c r="Q8" s="428"/>
    </row>
    <row r="9" spans="2:34" x14ac:dyDescent="0.2">
      <c r="B9" s="29"/>
      <c r="C9" s="29"/>
      <c r="D9" s="29"/>
      <c r="E9" s="29"/>
      <c r="F9" s="204"/>
      <c r="G9" s="204"/>
      <c r="H9" s="204"/>
      <c r="I9" s="204"/>
      <c r="J9" s="204"/>
      <c r="K9" s="29"/>
      <c r="L9" s="83"/>
      <c r="M9" s="83"/>
      <c r="N9" s="83"/>
      <c r="O9" s="191" t="s">
        <v>262</v>
      </c>
      <c r="P9" s="199" t="s">
        <v>261</v>
      </c>
      <c r="Q9" s="70" t="s">
        <v>220</v>
      </c>
    </row>
    <row r="10" spans="2:34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2:34" ht="18" x14ac:dyDescent="0.2">
      <c r="B11" s="461" t="s">
        <v>108</v>
      </c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</row>
    <row r="12" spans="2:34" ht="13.9" customHeight="1" x14ac:dyDescent="0.2">
      <c r="B12" s="462" t="s">
        <v>114</v>
      </c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</row>
    <row r="13" spans="2:34" ht="16.5" x14ac:dyDescent="0.2">
      <c r="B13" s="463" t="s">
        <v>107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</row>
    <row r="14" spans="2:34" ht="12.75" customHeight="1" x14ac:dyDescent="0.2">
      <c r="B14" s="433" t="str">
        <f>'Заголовочный раздел'!B19:V19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  <c r="AE14" s="1"/>
      <c r="AF14" s="1"/>
      <c r="AG14" s="1"/>
      <c r="AH14" s="1"/>
    </row>
    <row r="15" spans="2:34" ht="16.5" x14ac:dyDescent="0.2">
      <c r="B15" s="464" t="s">
        <v>4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23" ht="12.75" customHeight="1" x14ac:dyDescent="0.2">
      <c r="B17" s="453" t="s">
        <v>11</v>
      </c>
      <c r="C17" s="451" t="s">
        <v>35</v>
      </c>
      <c r="D17" s="451" t="s">
        <v>165</v>
      </c>
      <c r="E17" s="438" t="s">
        <v>191</v>
      </c>
      <c r="F17" s="456" t="s">
        <v>192</v>
      </c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8"/>
    </row>
    <row r="18" spans="2:23" ht="18" customHeight="1" x14ac:dyDescent="0.2">
      <c r="B18" s="454"/>
      <c r="C18" s="452"/>
      <c r="D18" s="452"/>
      <c r="E18" s="439"/>
      <c r="F18" s="197" t="s">
        <v>193</v>
      </c>
      <c r="G18" s="197" t="s">
        <v>194</v>
      </c>
      <c r="H18" s="197" t="s">
        <v>195</v>
      </c>
      <c r="I18" s="197" t="s">
        <v>196</v>
      </c>
      <c r="J18" s="197" t="s">
        <v>197</v>
      </c>
      <c r="K18" s="197" t="s">
        <v>198</v>
      </c>
      <c r="L18" s="197" t="s">
        <v>199</v>
      </c>
      <c r="M18" s="197" t="s">
        <v>200</v>
      </c>
      <c r="N18" s="197" t="s">
        <v>201</v>
      </c>
      <c r="O18" s="197" t="s">
        <v>202</v>
      </c>
      <c r="P18" s="197" t="s">
        <v>203</v>
      </c>
      <c r="Q18" s="197" t="s">
        <v>204</v>
      </c>
    </row>
    <row r="19" spans="2:23" ht="18" customHeight="1" x14ac:dyDescent="0.2">
      <c r="B19" s="12" t="s">
        <v>97</v>
      </c>
      <c r="C19" s="14"/>
      <c r="D19" s="14"/>
      <c r="E19" s="82">
        <f t="shared" ref="E19:E78" si="0">F19+G19+H19+I19+J19+K19+L19+M19+N19+O19+P19+Q19</f>
        <v>0</v>
      </c>
      <c r="F19" s="220">
        <f>'Остаток по субсидии'!F19</f>
        <v>0</v>
      </c>
      <c r="G19" s="220">
        <f>'Остаток по субсидии'!G19</f>
        <v>0</v>
      </c>
      <c r="H19" s="220">
        <f>'Остаток по субсидии'!H19</f>
        <v>0</v>
      </c>
      <c r="I19" s="220">
        <f>'Остаток по субсидии'!I19</f>
        <v>0</v>
      </c>
      <c r="J19" s="220">
        <f>'Остаток по субсидии'!J19</f>
        <v>0</v>
      </c>
      <c r="K19" s="220">
        <f>'Остаток по субсидии'!K19</f>
        <v>0</v>
      </c>
      <c r="L19" s="220">
        <f>'Остаток по субсидии'!L19</f>
        <v>0</v>
      </c>
      <c r="M19" s="220">
        <f>'Остаток по субсидии'!M19</f>
        <v>0</v>
      </c>
      <c r="N19" s="220">
        <f>'Остаток по субсидии'!N19</f>
        <v>0</v>
      </c>
      <c r="O19" s="220">
        <f>'Остаток по субсидии'!O19</f>
        <v>0</v>
      </c>
      <c r="P19" s="220">
        <f>'Остаток по субсидии'!P19</f>
        <v>0</v>
      </c>
      <c r="Q19" s="220">
        <f>'Остаток по субсидии'!Q19</f>
        <v>0</v>
      </c>
    </row>
    <row r="20" spans="2:23" ht="18" customHeight="1" x14ac:dyDescent="0.2">
      <c r="B20" s="12" t="s">
        <v>102</v>
      </c>
      <c r="C20" s="14"/>
      <c r="D20" s="14"/>
      <c r="E20" s="82">
        <f t="shared" si="0"/>
        <v>0</v>
      </c>
      <c r="F20" s="81">
        <f t="shared" ref="F20:Q20" si="1">F21-F19</f>
        <v>0</v>
      </c>
      <c r="G20" s="81">
        <f t="shared" si="1"/>
        <v>0</v>
      </c>
      <c r="H20" s="81">
        <f t="shared" si="1"/>
        <v>0</v>
      </c>
      <c r="I20" s="81">
        <f t="shared" si="1"/>
        <v>0</v>
      </c>
      <c r="J20" s="81">
        <f t="shared" si="1"/>
        <v>0</v>
      </c>
      <c r="K20" s="81">
        <f t="shared" si="1"/>
        <v>0</v>
      </c>
      <c r="L20" s="81">
        <f t="shared" si="1"/>
        <v>0</v>
      </c>
      <c r="M20" s="81">
        <f t="shared" si="1"/>
        <v>0</v>
      </c>
      <c r="N20" s="81">
        <f t="shared" si="1"/>
        <v>0</v>
      </c>
      <c r="O20" s="81">
        <f t="shared" si="1"/>
        <v>0</v>
      </c>
      <c r="P20" s="81">
        <f t="shared" si="1"/>
        <v>0</v>
      </c>
      <c r="Q20" s="81">
        <f t="shared" si="1"/>
        <v>0</v>
      </c>
    </row>
    <row r="21" spans="2:23" ht="18" customHeight="1" x14ac:dyDescent="0.2">
      <c r="B21" s="12" t="s">
        <v>38</v>
      </c>
      <c r="C21" s="13"/>
      <c r="D21" s="13"/>
      <c r="E21" s="82">
        <f t="shared" si="0"/>
        <v>0</v>
      </c>
      <c r="F21" s="77">
        <f>F23+F27+F48+F51+F55+F64+F75</f>
        <v>0</v>
      </c>
      <c r="G21" s="77">
        <f t="shared" ref="G21:Q21" si="2">G23+G27+G48+G51+G55+G64+G75</f>
        <v>0</v>
      </c>
      <c r="H21" s="77">
        <f t="shared" si="2"/>
        <v>0</v>
      </c>
      <c r="I21" s="77">
        <f t="shared" si="2"/>
        <v>0</v>
      </c>
      <c r="J21" s="77">
        <f t="shared" si="2"/>
        <v>0</v>
      </c>
      <c r="K21" s="77">
        <f t="shared" si="2"/>
        <v>0</v>
      </c>
      <c r="L21" s="77">
        <f t="shared" si="2"/>
        <v>0</v>
      </c>
      <c r="M21" s="77">
        <f t="shared" si="2"/>
        <v>0</v>
      </c>
      <c r="N21" s="77">
        <f t="shared" si="2"/>
        <v>0</v>
      </c>
      <c r="O21" s="77">
        <f t="shared" si="2"/>
        <v>0</v>
      </c>
      <c r="P21" s="77">
        <f t="shared" si="2"/>
        <v>0</v>
      </c>
      <c r="Q21" s="77">
        <f t="shared" si="2"/>
        <v>0</v>
      </c>
    </row>
    <row r="22" spans="2:23" ht="13.5" customHeight="1" x14ac:dyDescent="0.2">
      <c r="B22" s="12" t="s">
        <v>33</v>
      </c>
      <c r="C22" s="13"/>
      <c r="D22" s="13"/>
      <c r="E22" s="82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W22" t="s">
        <v>222</v>
      </c>
    </row>
    <row r="23" spans="2:23" ht="24.75" customHeight="1" x14ac:dyDescent="0.2">
      <c r="B23" s="16" t="s">
        <v>101</v>
      </c>
      <c r="C23" s="19">
        <v>210</v>
      </c>
      <c r="D23" s="182"/>
      <c r="E23" s="82">
        <f t="shared" si="0"/>
        <v>0</v>
      </c>
      <c r="F23" s="82">
        <f>F24+F25+F26</f>
        <v>0</v>
      </c>
      <c r="G23" s="82">
        <f t="shared" ref="G23:N23" si="3">G24+G25+G26</f>
        <v>0</v>
      </c>
      <c r="H23" s="82">
        <f t="shared" si="3"/>
        <v>0</v>
      </c>
      <c r="I23" s="82">
        <f t="shared" si="3"/>
        <v>0</v>
      </c>
      <c r="J23" s="82">
        <f t="shared" si="3"/>
        <v>0</v>
      </c>
      <c r="K23" s="82">
        <f t="shared" si="3"/>
        <v>0</v>
      </c>
      <c r="L23" s="82">
        <f t="shared" si="3"/>
        <v>0</v>
      </c>
      <c r="M23" s="82">
        <f>M24+M25+M26</f>
        <v>0</v>
      </c>
      <c r="N23" s="82">
        <f t="shared" si="3"/>
        <v>0</v>
      </c>
      <c r="O23" s="82">
        <f>O24+O25+O26</f>
        <v>0</v>
      </c>
      <c r="P23" s="82">
        <f>P24+P25+P26</f>
        <v>0</v>
      </c>
      <c r="Q23" s="82">
        <f>Q24+Q25+Q26</f>
        <v>0</v>
      </c>
    </row>
    <row r="24" spans="2:23" ht="27.6" customHeight="1" x14ac:dyDescent="0.2">
      <c r="B24" s="15" t="s">
        <v>39</v>
      </c>
      <c r="C24" s="8" t="s">
        <v>40</v>
      </c>
      <c r="D24" s="188" t="s">
        <v>209</v>
      </c>
      <c r="E24" s="82">
        <f t="shared" si="0"/>
        <v>0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23" ht="21" customHeight="1" x14ac:dyDescent="0.2">
      <c r="B25" s="15" t="s">
        <v>41</v>
      </c>
      <c r="C25" s="6">
        <v>212</v>
      </c>
      <c r="D25" s="184">
        <v>112</v>
      </c>
      <c r="E25" s="82">
        <f t="shared" si="0"/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23" ht="21" customHeight="1" x14ac:dyDescent="0.2">
      <c r="B26" s="15" t="s">
        <v>42</v>
      </c>
      <c r="C26" s="8" t="s">
        <v>43</v>
      </c>
      <c r="D26" s="188" t="s">
        <v>210</v>
      </c>
      <c r="E26" s="82">
        <f t="shared" si="0"/>
        <v>0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23" ht="21" customHeight="1" x14ac:dyDescent="0.2">
      <c r="B27" s="16" t="s">
        <v>44</v>
      </c>
      <c r="C27" s="10" t="s">
        <v>45</v>
      </c>
      <c r="D27" s="185"/>
      <c r="E27" s="82">
        <f t="shared" si="0"/>
        <v>0</v>
      </c>
      <c r="F27" s="82">
        <f>F29+F30+F34+F35+F39+F42</f>
        <v>0</v>
      </c>
      <c r="G27" s="82">
        <f t="shared" ref="G27:N27" si="4">G29+G30+G34+G35+G39+G42</f>
        <v>0</v>
      </c>
      <c r="H27" s="82">
        <f t="shared" si="4"/>
        <v>0</v>
      </c>
      <c r="I27" s="82">
        <f t="shared" si="4"/>
        <v>0</v>
      </c>
      <c r="J27" s="82">
        <f t="shared" si="4"/>
        <v>0</v>
      </c>
      <c r="K27" s="82">
        <f t="shared" si="4"/>
        <v>0</v>
      </c>
      <c r="L27" s="82">
        <f t="shared" si="4"/>
        <v>0</v>
      </c>
      <c r="M27" s="82">
        <f t="shared" si="4"/>
        <v>0</v>
      </c>
      <c r="N27" s="82">
        <f t="shared" si="4"/>
        <v>0</v>
      </c>
      <c r="O27" s="82">
        <f>O29+O30+O34+O35+O39+O42</f>
        <v>0</v>
      </c>
      <c r="P27" s="82">
        <f>P29+P30+P34+P35+P39+P42</f>
        <v>0</v>
      </c>
      <c r="Q27" s="82">
        <f>Q29+Q30+Q34+Q35+Q39+Q42</f>
        <v>0</v>
      </c>
    </row>
    <row r="28" spans="2:23" ht="10.5" customHeight="1" x14ac:dyDescent="0.2">
      <c r="B28" s="15" t="s">
        <v>32</v>
      </c>
      <c r="C28" s="7"/>
      <c r="D28" s="186"/>
      <c r="E28" s="82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23" ht="24.75" customHeight="1" x14ac:dyDescent="0.2">
      <c r="B29" s="15" t="s">
        <v>46</v>
      </c>
      <c r="C29" s="8" t="s">
        <v>47</v>
      </c>
      <c r="D29" s="188" t="s">
        <v>205</v>
      </c>
      <c r="E29" s="82">
        <f t="shared" si="0"/>
        <v>0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23" ht="21" customHeight="1" x14ac:dyDescent="0.2">
      <c r="B30" s="15" t="s">
        <v>48</v>
      </c>
      <c r="C30" s="8" t="s">
        <v>49</v>
      </c>
      <c r="D30" s="183"/>
      <c r="E30" s="82">
        <f t="shared" si="0"/>
        <v>0</v>
      </c>
      <c r="F30" s="218">
        <f>F32+F33</f>
        <v>0</v>
      </c>
      <c r="G30" s="218">
        <f t="shared" ref="G30:Q30" si="5">G32+G33</f>
        <v>0</v>
      </c>
      <c r="H30" s="218">
        <f t="shared" si="5"/>
        <v>0</v>
      </c>
      <c r="I30" s="218">
        <f t="shared" si="5"/>
        <v>0</v>
      </c>
      <c r="J30" s="218">
        <f t="shared" si="5"/>
        <v>0</v>
      </c>
      <c r="K30" s="218">
        <f t="shared" si="5"/>
        <v>0</v>
      </c>
      <c r="L30" s="218">
        <f t="shared" si="5"/>
        <v>0</v>
      </c>
      <c r="M30" s="218">
        <f t="shared" si="5"/>
        <v>0</v>
      </c>
      <c r="N30" s="218">
        <f t="shared" si="5"/>
        <v>0</v>
      </c>
      <c r="O30" s="218">
        <f t="shared" si="5"/>
        <v>0</v>
      </c>
      <c r="P30" s="218">
        <f t="shared" si="5"/>
        <v>0</v>
      </c>
      <c r="Q30" s="218">
        <f t="shared" si="5"/>
        <v>0</v>
      </c>
    </row>
    <row r="31" spans="2:23" ht="12.75" customHeight="1" x14ac:dyDescent="0.2">
      <c r="B31" s="15" t="s">
        <v>33</v>
      </c>
      <c r="C31" s="8"/>
      <c r="D31" s="183"/>
      <c r="E31" s="82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</row>
    <row r="32" spans="2:23" ht="21" customHeight="1" x14ac:dyDescent="0.2">
      <c r="B32" s="15" t="s">
        <v>48</v>
      </c>
      <c r="C32" s="94" t="s">
        <v>49</v>
      </c>
      <c r="D32" s="188" t="s">
        <v>205</v>
      </c>
      <c r="E32" s="82">
        <f t="shared" si="0"/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</row>
    <row r="33" spans="2:17" ht="21" customHeight="1" x14ac:dyDescent="0.2">
      <c r="B33" s="15" t="s">
        <v>48</v>
      </c>
      <c r="C33" s="94" t="s">
        <v>49</v>
      </c>
      <c r="D33" s="188" t="s">
        <v>206</v>
      </c>
      <c r="E33" s="82">
        <f t="shared" si="0"/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/>
      <c r="P33" s="79">
        <v>0</v>
      </c>
      <c r="Q33" s="79">
        <v>0</v>
      </c>
    </row>
    <row r="34" spans="2:17" ht="21" customHeight="1" x14ac:dyDescent="0.2">
      <c r="B34" s="15" t="s">
        <v>50</v>
      </c>
      <c r="C34" s="8" t="s">
        <v>51</v>
      </c>
      <c r="D34" s="188" t="s">
        <v>205</v>
      </c>
      <c r="E34" s="82">
        <f t="shared" si="0"/>
        <v>0</v>
      </c>
      <c r="F34" s="79">
        <v>0</v>
      </c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 ht="21" customHeight="1" x14ac:dyDescent="0.2">
      <c r="B35" s="15" t="s">
        <v>52</v>
      </c>
      <c r="C35" s="8" t="s">
        <v>53</v>
      </c>
      <c r="D35" s="188" t="s">
        <v>205</v>
      </c>
      <c r="E35" s="82">
        <f t="shared" si="0"/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 ht="21" customHeight="1" x14ac:dyDescent="0.2">
      <c r="B36" s="15" t="s">
        <v>54</v>
      </c>
      <c r="C36" s="94" t="s">
        <v>207</v>
      </c>
      <c r="D36" s="183"/>
      <c r="E36" s="82">
        <f t="shared" si="0"/>
        <v>0</v>
      </c>
      <c r="F36" s="218">
        <f>F38+F39</f>
        <v>0</v>
      </c>
      <c r="G36" s="218">
        <f t="shared" ref="G36:Q36" si="6">G38+G39</f>
        <v>0</v>
      </c>
      <c r="H36" s="218">
        <f t="shared" si="6"/>
        <v>0</v>
      </c>
      <c r="I36" s="218">
        <f t="shared" si="6"/>
        <v>0</v>
      </c>
      <c r="J36" s="218">
        <f t="shared" si="6"/>
        <v>0</v>
      </c>
      <c r="K36" s="218">
        <f t="shared" si="6"/>
        <v>0</v>
      </c>
      <c r="L36" s="218">
        <f t="shared" si="6"/>
        <v>0</v>
      </c>
      <c r="M36" s="218">
        <f t="shared" si="6"/>
        <v>0</v>
      </c>
      <c r="N36" s="218">
        <f t="shared" si="6"/>
        <v>0</v>
      </c>
      <c r="O36" s="218">
        <f t="shared" si="6"/>
        <v>0</v>
      </c>
      <c r="P36" s="218">
        <f t="shared" si="6"/>
        <v>0</v>
      </c>
      <c r="Q36" s="218">
        <f t="shared" si="6"/>
        <v>0</v>
      </c>
    </row>
    <row r="37" spans="2:17" ht="12.75" customHeight="1" x14ac:dyDescent="0.2">
      <c r="B37" s="15" t="s">
        <v>33</v>
      </c>
      <c r="C37" s="8"/>
      <c r="D37" s="183"/>
      <c r="E37" s="82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</row>
    <row r="38" spans="2:17" ht="21" customHeight="1" x14ac:dyDescent="0.2">
      <c r="B38" s="15" t="s">
        <v>54</v>
      </c>
      <c r="C38" s="94" t="s">
        <v>207</v>
      </c>
      <c r="D38" s="188" t="s">
        <v>208</v>
      </c>
      <c r="E38" s="82">
        <f t="shared" si="0"/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 ht="21" customHeight="1" x14ac:dyDescent="0.2">
      <c r="B39" s="15" t="s">
        <v>54</v>
      </c>
      <c r="C39" s="6">
        <v>225</v>
      </c>
      <c r="D39" s="184">
        <v>244</v>
      </c>
      <c r="E39" s="82">
        <f t="shared" si="0"/>
        <v>0</v>
      </c>
      <c r="F39" s="79">
        <v>0</v>
      </c>
      <c r="G39" s="79">
        <v>0</v>
      </c>
      <c r="H39" s="79"/>
      <c r="I39" s="79">
        <v>0</v>
      </c>
      <c r="J39" s="79">
        <v>0</v>
      </c>
      <c r="K39" s="79"/>
      <c r="L39" s="79">
        <v>0</v>
      </c>
      <c r="M39" s="79">
        <v>0</v>
      </c>
      <c r="N39" s="79"/>
      <c r="O39" s="79">
        <v>0</v>
      </c>
      <c r="P39" s="79">
        <v>0</v>
      </c>
      <c r="Q39" s="79"/>
    </row>
    <row r="40" spans="2:17" ht="12.75" customHeight="1" x14ac:dyDescent="0.2">
      <c r="B40" s="15" t="s">
        <v>32</v>
      </c>
      <c r="C40" s="6"/>
      <c r="D40" s="184"/>
      <c r="E40" s="82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</row>
    <row r="41" spans="2:17" ht="14.25" customHeight="1" x14ac:dyDescent="0.2">
      <c r="B41" s="15" t="s">
        <v>152</v>
      </c>
      <c r="C41" s="6"/>
      <c r="D41" s="184"/>
      <c r="E41" s="82">
        <f t="shared" si="0"/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</row>
    <row r="42" spans="2:17" ht="21" customHeight="1" x14ac:dyDescent="0.2">
      <c r="B42" s="15" t="s">
        <v>106</v>
      </c>
      <c r="C42" s="6">
        <v>226</v>
      </c>
      <c r="D42" s="184"/>
      <c r="E42" s="82">
        <f t="shared" si="0"/>
        <v>0</v>
      </c>
      <c r="F42" s="218">
        <f>F44+F47</f>
        <v>0</v>
      </c>
      <c r="G42" s="218">
        <f t="shared" ref="G42:Q42" si="7">G44+G47</f>
        <v>0</v>
      </c>
      <c r="H42" s="218">
        <f>H44+H47</f>
        <v>0</v>
      </c>
      <c r="I42" s="218">
        <f t="shared" si="7"/>
        <v>0</v>
      </c>
      <c r="J42" s="218">
        <f t="shared" si="7"/>
        <v>0</v>
      </c>
      <c r="K42" s="218">
        <f t="shared" si="7"/>
        <v>0</v>
      </c>
      <c r="L42" s="218">
        <f t="shared" si="7"/>
        <v>0</v>
      </c>
      <c r="M42" s="218">
        <f t="shared" si="7"/>
        <v>0</v>
      </c>
      <c r="N42" s="218">
        <f t="shared" si="7"/>
        <v>0</v>
      </c>
      <c r="O42" s="218">
        <f t="shared" si="7"/>
        <v>0</v>
      </c>
      <c r="P42" s="218">
        <f t="shared" si="7"/>
        <v>0</v>
      </c>
      <c r="Q42" s="218">
        <f t="shared" si="7"/>
        <v>0</v>
      </c>
    </row>
    <row r="43" spans="2:17" ht="12.75" customHeight="1" x14ac:dyDescent="0.2">
      <c r="B43" s="15" t="s">
        <v>33</v>
      </c>
      <c r="C43" s="6"/>
      <c r="D43" s="184"/>
      <c r="E43" s="82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</row>
    <row r="44" spans="2:17" ht="21" customHeight="1" x14ac:dyDescent="0.2">
      <c r="B44" s="15" t="s">
        <v>106</v>
      </c>
      <c r="C44" s="6">
        <v>226</v>
      </c>
      <c r="D44" s="184">
        <v>243</v>
      </c>
      <c r="E44" s="82">
        <f t="shared" si="0"/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 ht="11.25" customHeight="1" x14ac:dyDescent="0.2">
      <c r="B45" s="15" t="s">
        <v>32</v>
      </c>
      <c r="C45" s="6"/>
      <c r="D45" s="184"/>
      <c r="E45" s="82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</row>
    <row r="46" spans="2:17" ht="16.5" customHeight="1" x14ac:dyDescent="0.2">
      <c r="B46" s="15" t="s">
        <v>153</v>
      </c>
      <c r="C46" s="6"/>
      <c r="D46" s="184"/>
      <c r="E46" s="82">
        <f t="shared" si="0"/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 ht="21" customHeight="1" x14ac:dyDescent="0.2">
      <c r="B47" s="15" t="s">
        <v>106</v>
      </c>
      <c r="C47" s="6">
        <v>226</v>
      </c>
      <c r="D47" s="184">
        <v>244</v>
      </c>
      <c r="E47" s="82">
        <f t="shared" si="0"/>
        <v>0</v>
      </c>
      <c r="F47" s="79">
        <v>0</v>
      </c>
      <c r="G47" s="79">
        <v>0</v>
      </c>
      <c r="H47" s="79"/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</row>
    <row r="48" spans="2:17" ht="21" customHeight="1" x14ac:dyDescent="0.2">
      <c r="B48" s="16" t="s">
        <v>99</v>
      </c>
      <c r="C48" s="9">
        <v>240</v>
      </c>
      <c r="D48" s="187"/>
      <c r="E48" s="82">
        <f t="shared" si="0"/>
        <v>0</v>
      </c>
      <c r="F48" s="82">
        <f>F50</f>
        <v>0</v>
      </c>
      <c r="G48" s="82">
        <f t="shared" ref="G48:N48" si="8">G50</f>
        <v>0</v>
      </c>
      <c r="H48" s="82">
        <f t="shared" si="8"/>
        <v>0</v>
      </c>
      <c r="I48" s="82">
        <f t="shared" si="8"/>
        <v>0</v>
      </c>
      <c r="J48" s="82">
        <f t="shared" si="8"/>
        <v>0</v>
      </c>
      <c r="K48" s="82">
        <f t="shared" si="8"/>
        <v>0</v>
      </c>
      <c r="L48" s="82">
        <f t="shared" si="8"/>
        <v>0</v>
      </c>
      <c r="M48" s="82">
        <f t="shared" si="8"/>
        <v>0</v>
      </c>
      <c r="N48" s="82">
        <f t="shared" si="8"/>
        <v>0</v>
      </c>
      <c r="O48" s="82">
        <f>O50</f>
        <v>0</v>
      </c>
      <c r="P48" s="82">
        <f>P50</f>
        <v>0</v>
      </c>
      <c r="Q48" s="82">
        <f>Q50</f>
        <v>0</v>
      </c>
    </row>
    <row r="49" spans="2:17" ht="13.5" customHeight="1" x14ac:dyDescent="0.2">
      <c r="B49" s="15" t="s">
        <v>32</v>
      </c>
      <c r="C49" s="6"/>
      <c r="D49" s="184"/>
      <c r="E49" s="82">
        <f t="shared" si="0"/>
        <v>0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ht="29.25" customHeight="1" x14ac:dyDescent="0.2">
      <c r="B50" s="17" t="s">
        <v>100</v>
      </c>
      <c r="C50" s="8" t="s">
        <v>55</v>
      </c>
      <c r="D50" s="183"/>
      <c r="E50" s="82">
        <f t="shared" si="0"/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</row>
    <row r="51" spans="2:17" ht="24" customHeight="1" x14ac:dyDescent="0.2">
      <c r="B51" s="16" t="s">
        <v>56</v>
      </c>
      <c r="C51" s="10" t="s">
        <v>57</v>
      </c>
      <c r="D51" s="185"/>
      <c r="E51" s="82">
        <f t="shared" si="0"/>
        <v>0</v>
      </c>
      <c r="F51" s="82">
        <f>F53+F54</f>
        <v>0</v>
      </c>
      <c r="G51" s="82">
        <f t="shared" ref="G51:M51" si="9">G53+G54</f>
        <v>0</v>
      </c>
      <c r="H51" s="82">
        <f t="shared" si="9"/>
        <v>0</v>
      </c>
      <c r="I51" s="82">
        <f t="shared" si="9"/>
        <v>0</v>
      </c>
      <c r="J51" s="82">
        <f t="shared" si="9"/>
        <v>0</v>
      </c>
      <c r="K51" s="82">
        <f t="shared" si="9"/>
        <v>0</v>
      </c>
      <c r="L51" s="82">
        <f t="shared" si="9"/>
        <v>0</v>
      </c>
      <c r="M51" s="82">
        <f t="shared" si="9"/>
        <v>0</v>
      </c>
      <c r="N51" s="82">
        <f>N53+N54</f>
        <v>0</v>
      </c>
      <c r="O51" s="82">
        <f>O53+O54</f>
        <v>0</v>
      </c>
      <c r="P51" s="82">
        <f>P53+P54</f>
        <v>0</v>
      </c>
      <c r="Q51" s="82">
        <f>Q53+Q54</f>
        <v>0</v>
      </c>
    </row>
    <row r="52" spans="2:17" ht="10.5" customHeight="1" x14ac:dyDescent="0.2">
      <c r="B52" s="15" t="s">
        <v>32</v>
      </c>
      <c r="C52" s="7"/>
      <c r="D52" s="186"/>
      <c r="E52" s="82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ht="20.25" customHeight="1" x14ac:dyDescent="0.2">
      <c r="B53" s="15" t="s">
        <v>58</v>
      </c>
      <c r="C53" s="8" t="s">
        <v>59</v>
      </c>
      <c r="D53" s="188" t="s">
        <v>211</v>
      </c>
      <c r="E53" s="82">
        <f t="shared" si="0"/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</row>
    <row r="54" spans="2:17" ht="25.5" customHeight="1" x14ac:dyDescent="0.2">
      <c r="B54" s="15" t="s">
        <v>60</v>
      </c>
      <c r="C54" s="8" t="s">
        <v>61</v>
      </c>
      <c r="D54" s="183"/>
      <c r="E54" s="82">
        <f t="shared" si="0"/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</row>
    <row r="55" spans="2:17" ht="18" customHeight="1" x14ac:dyDescent="0.2">
      <c r="B55" s="16" t="s">
        <v>62</v>
      </c>
      <c r="C55" s="10" t="s">
        <v>63</v>
      </c>
      <c r="D55" s="185"/>
      <c r="E55" s="82">
        <f t="shared" si="0"/>
        <v>0</v>
      </c>
      <c r="F55" s="216">
        <f>F57+F58+F59+F60+F61+F62+F63</f>
        <v>0</v>
      </c>
      <c r="G55" s="216">
        <f>G57+G58+G59+G60+G61+G62+G63</f>
        <v>0</v>
      </c>
      <c r="H55" s="216">
        <f>H57+H58+H59+H60+H61+H62+H63</f>
        <v>0</v>
      </c>
      <c r="I55" s="216">
        <f t="shared" ref="I55:Q55" si="10">I57+I58+I59+I60+I61+I62+I63</f>
        <v>0</v>
      </c>
      <c r="J55" s="216">
        <f>J57+J58+J59+J60+J61+J62+J63</f>
        <v>0</v>
      </c>
      <c r="K55" s="216">
        <f t="shared" si="10"/>
        <v>0</v>
      </c>
      <c r="L55" s="216">
        <f t="shared" si="10"/>
        <v>0</v>
      </c>
      <c r="M55" s="216">
        <f t="shared" si="10"/>
        <v>0</v>
      </c>
      <c r="N55" s="216">
        <f>N57+N58+N59+N60+N61+N62+N63</f>
        <v>0</v>
      </c>
      <c r="O55" s="216">
        <f t="shared" si="10"/>
        <v>0</v>
      </c>
      <c r="P55" s="216">
        <f t="shared" si="10"/>
        <v>0</v>
      </c>
      <c r="Q55" s="216">
        <f t="shared" si="10"/>
        <v>0</v>
      </c>
    </row>
    <row r="56" spans="2:17" ht="11.25" customHeight="1" x14ac:dyDescent="0.2">
      <c r="B56" s="93" t="s">
        <v>33</v>
      </c>
      <c r="C56" s="10"/>
      <c r="D56" s="185"/>
      <c r="E56" s="82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</row>
    <row r="57" spans="2:17" ht="21" customHeight="1" x14ac:dyDescent="0.2">
      <c r="B57" s="93" t="s">
        <v>62</v>
      </c>
      <c r="C57" s="94" t="s">
        <v>63</v>
      </c>
      <c r="D57" s="185" t="s">
        <v>212</v>
      </c>
      <c r="E57" s="82">
        <f t="shared" si="0"/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</row>
    <row r="58" spans="2:17" ht="21" customHeight="1" x14ac:dyDescent="0.2">
      <c r="B58" s="93" t="s">
        <v>62</v>
      </c>
      <c r="C58" s="94" t="s">
        <v>63</v>
      </c>
      <c r="D58" s="185" t="s">
        <v>205</v>
      </c>
      <c r="E58" s="82">
        <f t="shared" si="0"/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</row>
    <row r="59" spans="2:17" ht="21" customHeight="1" x14ac:dyDescent="0.2">
      <c r="B59" s="93" t="s">
        <v>62</v>
      </c>
      <c r="C59" s="94" t="s">
        <v>63</v>
      </c>
      <c r="D59" s="185" t="s">
        <v>206</v>
      </c>
      <c r="E59" s="82">
        <f t="shared" si="0"/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</row>
    <row r="60" spans="2:17" ht="21" customHeight="1" x14ac:dyDescent="0.2">
      <c r="B60" s="93" t="s">
        <v>62</v>
      </c>
      <c r="C60" s="94" t="s">
        <v>63</v>
      </c>
      <c r="D60" s="185" t="s">
        <v>213</v>
      </c>
      <c r="E60" s="82">
        <f t="shared" si="0"/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</row>
    <row r="61" spans="2:17" ht="21" customHeight="1" x14ac:dyDescent="0.2">
      <c r="B61" s="93" t="s">
        <v>62</v>
      </c>
      <c r="C61" s="94" t="s">
        <v>63</v>
      </c>
      <c r="D61" s="185" t="s">
        <v>214</v>
      </c>
      <c r="E61" s="82">
        <f t="shared" si="0"/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</row>
    <row r="62" spans="2:17" ht="21" customHeight="1" x14ac:dyDescent="0.2">
      <c r="B62" s="93" t="s">
        <v>62</v>
      </c>
      <c r="C62" s="94" t="s">
        <v>63</v>
      </c>
      <c r="D62" s="185" t="s">
        <v>215</v>
      </c>
      <c r="E62" s="82">
        <f t="shared" si="0"/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80">
        <v>0</v>
      </c>
    </row>
    <row r="63" spans="2:17" ht="21" customHeight="1" x14ac:dyDescent="0.2">
      <c r="B63" s="93" t="s">
        <v>62</v>
      </c>
      <c r="C63" s="94" t="s">
        <v>63</v>
      </c>
      <c r="D63" s="185" t="s">
        <v>216</v>
      </c>
      <c r="E63" s="82">
        <f t="shared" si="0"/>
        <v>0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80">
        <v>0</v>
      </c>
    </row>
    <row r="64" spans="2:17" ht="21" customHeight="1" x14ac:dyDescent="0.2">
      <c r="B64" s="16" t="s">
        <v>64</v>
      </c>
      <c r="C64" s="10" t="s">
        <v>65</v>
      </c>
      <c r="D64" s="185"/>
      <c r="E64" s="82">
        <f t="shared" si="0"/>
        <v>0</v>
      </c>
      <c r="F64" s="82">
        <f>F66+F67+F68+F69</f>
        <v>0</v>
      </c>
      <c r="G64" s="82">
        <f t="shared" ref="G64:N64" si="11">G66+G67+G68+G69</f>
        <v>0</v>
      </c>
      <c r="H64" s="82">
        <f t="shared" si="11"/>
        <v>0</v>
      </c>
      <c r="I64" s="82">
        <f t="shared" si="11"/>
        <v>0</v>
      </c>
      <c r="J64" s="82">
        <f t="shared" si="11"/>
        <v>0</v>
      </c>
      <c r="K64" s="82">
        <f t="shared" si="11"/>
        <v>0</v>
      </c>
      <c r="L64" s="82">
        <f t="shared" si="11"/>
        <v>0</v>
      </c>
      <c r="M64" s="82">
        <f t="shared" si="11"/>
        <v>0</v>
      </c>
      <c r="N64" s="82">
        <f t="shared" si="11"/>
        <v>0</v>
      </c>
      <c r="O64" s="82">
        <f>O66+O67+O68+O69</f>
        <v>0</v>
      </c>
      <c r="P64" s="82">
        <f>P66+P67+P68+P69</f>
        <v>0</v>
      </c>
      <c r="Q64" s="82">
        <f>Q66+Q67+Q68+Q69</f>
        <v>0</v>
      </c>
    </row>
    <row r="65" spans="2:17" ht="13.5" customHeight="1" x14ac:dyDescent="0.2">
      <c r="B65" s="15" t="s">
        <v>32</v>
      </c>
      <c r="C65" s="7"/>
      <c r="D65" s="186"/>
      <c r="E65" s="82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ht="18" customHeight="1" x14ac:dyDescent="0.2">
      <c r="B66" s="15" t="s">
        <v>66</v>
      </c>
      <c r="C66" s="8" t="s">
        <v>67</v>
      </c>
      <c r="D66" s="188" t="s">
        <v>205</v>
      </c>
      <c r="E66" s="82">
        <f t="shared" si="0"/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/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</row>
    <row r="67" spans="2:17" ht="27.6" customHeight="1" x14ac:dyDescent="0.2">
      <c r="B67" s="15" t="s">
        <v>68</v>
      </c>
      <c r="C67" s="8" t="s">
        <v>69</v>
      </c>
      <c r="D67" s="183"/>
      <c r="E67" s="82">
        <f t="shared" si="0"/>
        <v>0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79">
        <v>0</v>
      </c>
    </row>
    <row r="68" spans="2:17" ht="27.6" customHeight="1" x14ac:dyDescent="0.2">
      <c r="B68" s="15" t="s">
        <v>80</v>
      </c>
      <c r="C68" s="8" t="s">
        <v>81</v>
      </c>
      <c r="D68" s="183"/>
      <c r="E68" s="82">
        <f t="shared" si="0"/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</row>
    <row r="69" spans="2:17" ht="37.9" customHeight="1" x14ac:dyDescent="0.2">
      <c r="B69" s="15" t="s">
        <v>70</v>
      </c>
      <c r="C69" s="8" t="s">
        <v>71</v>
      </c>
      <c r="D69" s="188" t="s">
        <v>205</v>
      </c>
      <c r="E69" s="82">
        <f t="shared" si="0"/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</row>
    <row r="70" spans="2:17" ht="12.75" customHeight="1" x14ac:dyDescent="0.2">
      <c r="B70" s="15" t="s">
        <v>32</v>
      </c>
      <c r="C70" s="8"/>
      <c r="D70" s="183"/>
      <c r="E70" s="82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</row>
    <row r="71" spans="2:17" ht="12.75" customHeight="1" x14ac:dyDescent="0.2">
      <c r="B71" s="15" t="s">
        <v>154</v>
      </c>
      <c r="C71" s="8"/>
      <c r="D71" s="183"/>
      <c r="E71" s="82">
        <f t="shared" si="0"/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  <c r="P71" s="79">
        <v>0</v>
      </c>
      <c r="Q71" s="79">
        <v>0</v>
      </c>
    </row>
    <row r="72" spans="2:17" ht="21" customHeight="1" x14ac:dyDescent="0.2">
      <c r="B72" s="15" t="s">
        <v>155</v>
      </c>
      <c r="C72" s="8"/>
      <c r="D72" s="183"/>
      <c r="E72" s="82">
        <f t="shared" si="0"/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</row>
    <row r="73" spans="2:17" ht="21" customHeight="1" x14ac:dyDescent="0.2">
      <c r="B73" s="15" t="s">
        <v>156</v>
      </c>
      <c r="C73" s="8"/>
      <c r="D73" s="183"/>
      <c r="E73" s="82">
        <f t="shared" si="0"/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</row>
    <row r="74" spans="2:17" ht="21" customHeight="1" x14ac:dyDescent="0.2">
      <c r="B74" s="15" t="s">
        <v>157</v>
      </c>
      <c r="C74" s="8"/>
      <c r="D74" s="183"/>
      <c r="E74" s="82">
        <f t="shared" si="0"/>
        <v>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</row>
    <row r="75" spans="2:17" ht="21" customHeight="1" x14ac:dyDescent="0.2">
      <c r="B75" s="16" t="s">
        <v>72</v>
      </c>
      <c r="C75" s="10" t="s">
        <v>73</v>
      </c>
      <c r="D75" s="185"/>
      <c r="E75" s="82">
        <f t="shared" si="0"/>
        <v>0</v>
      </c>
      <c r="F75" s="82">
        <f>F77+F78</f>
        <v>0</v>
      </c>
      <c r="G75" s="82">
        <f t="shared" ref="G75:N75" si="12">G77+G78</f>
        <v>0</v>
      </c>
      <c r="H75" s="82">
        <f t="shared" si="12"/>
        <v>0</v>
      </c>
      <c r="I75" s="82">
        <f t="shared" si="12"/>
        <v>0</v>
      </c>
      <c r="J75" s="82">
        <f t="shared" si="12"/>
        <v>0</v>
      </c>
      <c r="K75" s="82">
        <f t="shared" si="12"/>
        <v>0</v>
      </c>
      <c r="L75" s="82">
        <f t="shared" si="12"/>
        <v>0</v>
      </c>
      <c r="M75" s="82">
        <f t="shared" si="12"/>
        <v>0</v>
      </c>
      <c r="N75" s="82">
        <f t="shared" si="12"/>
        <v>0</v>
      </c>
      <c r="O75" s="82">
        <f>O77+O78</f>
        <v>0</v>
      </c>
      <c r="P75" s="82">
        <f>P77+P78</f>
        <v>0</v>
      </c>
      <c r="Q75" s="82">
        <f>Q77+Q78</f>
        <v>0</v>
      </c>
    </row>
    <row r="76" spans="2:17" ht="13.5" customHeight="1" x14ac:dyDescent="0.2">
      <c r="B76" s="15" t="s">
        <v>32</v>
      </c>
      <c r="C76" s="7"/>
      <c r="D76" s="186"/>
      <c r="E76" s="82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ht="27" customHeight="1" x14ac:dyDescent="0.2">
      <c r="B77" s="15" t="s">
        <v>74</v>
      </c>
      <c r="C77" s="8" t="s">
        <v>75</v>
      </c>
      <c r="D77" s="183"/>
      <c r="E77" s="82">
        <f t="shared" si="0"/>
        <v>0</v>
      </c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  <c r="Q77" s="79">
        <v>0</v>
      </c>
    </row>
    <row r="78" spans="2:17" ht="33.6" customHeight="1" x14ac:dyDescent="0.2">
      <c r="B78" s="15" t="s">
        <v>76</v>
      </c>
      <c r="C78" s="8" t="s">
        <v>77</v>
      </c>
      <c r="D78" s="183"/>
      <c r="E78" s="82">
        <f t="shared" si="0"/>
        <v>0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</row>
    <row r="79" spans="2:17" ht="13.5" customHeight="1" x14ac:dyDescent="0.2">
      <c r="B79" s="15" t="s">
        <v>78</v>
      </c>
      <c r="C79" s="7"/>
      <c r="D79" s="186"/>
      <c r="E79" s="82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ht="19.5" customHeight="1" x14ac:dyDescent="0.2">
      <c r="B80" s="15" t="s">
        <v>79</v>
      </c>
      <c r="C80" s="8" t="s">
        <v>36</v>
      </c>
      <c r="D80" s="183"/>
      <c r="E80" s="82">
        <f>F80+G80+H80+I80+J80+K80+L80+M80+N80+O80+P80+Q80</f>
        <v>0</v>
      </c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  <c r="Q80" s="79">
        <v>0</v>
      </c>
    </row>
  </sheetData>
  <sheetProtection sheet="1" objects="1" scenarios="1" formatCells="0" formatColumns="0" formatRows="0"/>
  <mergeCells count="16">
    <mergeCell ref="B17:B18"/>
    <mergeCell ref="C17:C18"/>
    <mergeCell ref="D17:D18"/>
    <mergeCell ref="B15:Q15"/>
    <mergeCell ref="E17:E18"/>
    <mergeCell ref="F17:Q17"/>
    <mergeCell ref="P1:Q1"/>
    <mergeCell ref="K2:Q2"/>
    <mergeCell ref="O4:P4"/>
    <mergeCell ref="O6:P6"/>
    <mergeCell ref="N7:Q7"/>
    <mergeCell ref="K8:Q8"/>
    <mergeCell ref="B11:Q11"/>
    <mergeCell ref="B12:Q12"/>
    <mergeCell ref="B13:Q13"/>
    <mergeCell ref="B14:Q14"/>
  </mergeCells>
  <phoneticPr fontId="4" type="noConversion"/>
  <pageMargins left="1.1811023622047245" right="0.15748031496062992" top="0.15748031496062992" bottom="0.15748031496062992" header="0.15748031496062992" footer="0.15748031496062992"/>
  <pageSetup paperSize="9" scale="37" orientation="landscape" r:id="rId1"/>
  <headerFooter>
    <oddFooter>&amp;C&amp;P</oddFooter>
  </headerFooter>
  <ignoredErrors>
    <ignoredError sqref="F20:Q20 G19:Q19 F22:Q23 F40:Q40 F70:Q70 F27:Q28 F30:Q31 F36:Q37 F42:Q43 F45:Q45 F48:Q49 F51:Q52 F55:Q56 F64:Q65 F75:Q76 F79:Q79" unlockedFormula="1"/>
    <ignoredError sqref="C24:D8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H80"/>
  <sheetViews>
    <sheetView view="pageBreakPreview" zoomScale="60" zoomScaleNormal="70" workbookViewId="0">
      <selection activeCell="K18" sqref="K18:K19"/>
    </sheetView>
  </sheetViews>
  <sheetFormatPr defaultRowHeight="12.75" x14ac:dyDescent="0.2"/>
  <cols>
    <col min="1" max="1" width="1.28515625" customWidth="1"/>
    <col min="2" max="2" width="54.7109375" customWidth="1"/>
    <col min="3" max="4" width="11.42578125" customWidth="1"/>
    <col min="5" max="5" width="16" customWidth="1"/>
    <col min="6" max="14" width="14.7109375" customWidth="1"/>
    <col min="15" max="15" width="17.28515625" customWidth="1"/>
    <col min="16" max="16" width="16.5703125" customWidth="1"/>
    <col min="17" max="17" width="20.7109375" customWidth="1"/>
  </cols>
  <sheetData>
    <row r="1" spans="2:34" x14ac:dyDescent="0.2">
      <c r="B1" s="29"/>
      <c r="C1" s="29"/>
      <c r="D1" s="29"/>
      <c r="E1" s="29"/>
      <c r="F1" s="204"/>
      <c r="G1" s="204"/>
      <c r="H1" s="204"/>
      <c r="I1" s="204"/>
      <c r="J1" s="204"/>
      <c r="K1" s="29"/>
      <c r="L1" s="29"/>
      <c r="M1" s="29"/>
      <c r="N1" s="29"/>
      <c r="O1" s="29"/>
      <c r="P1" s="443" t="s">
        <v>269</v>
      </c>
      <c r="Q1" s="443"/>
    </row>
    <row r="2" spans="2:34" ht="12.75" customHeight="1" x14ac:dyDescent="0.2">
      <c r="B2" s="29"/>
      <c r="C2" s="29"/>
      <c r="D2" s="29"/>
      <c r="E2" s="29"/>
      <c r="F2" s="204"/>
      <c r="G2" s="204"/>
      <c r="H2" s="204"/>
      <c r="I2" s="204"/>
      <c r="J2" s="204"/>
      <c r="K2" s="444"/>
      <c r="L2" s="444"/>
      <c r="M2" s="444"/>
      <c r="N2" s="444"/>
      <c r="O2" s="444"/>
      <c r="P2" s="444"/>
      <c r="Q2" s="444"/>
    </row>
    <row r="3" spans="2:34" x14ac:dyDescent="0.2">
      <c r="B3" s="29"/>
      <c r="C3" s="29"/>
      <c r="D3" s="29"/>
      <c r="E3" s="29"/>
      <c r="F3" s="204"/>
      <c r="G3" s="204"/>
      <c r="H3" s="204"/>
      <c r="I3" s="204"/>
      <c r="J3" s="204"/>
      <c r="K3" s="29"/>
      <c r="L3" s="29"/>
      <c r="M3" s="29"/>
      <c r="N3" s="29"/>
      <c r="O3" s="29"/>
      <c r="P3" s="29"/>
      <c r="Q3" s="196"/>
    </row>
    <row r="4" spans="2:34" ht="13.15" customHeight="1" x14ac:dyDescent="0.2">
      <c r="B4" s="29"/>
      <c r="C4" s="29"/>
      <c r="D4" s="29"/>
      <c r="E4" s="29"/>
      <c r="F4" s="204"/>
      <c r="G4" s="204"/>
      <c r="H4" s="204"/>
      <c r="I4" s="204"/>
      <c r="J4" s="204"/>
      <c r="K4" s="67"/>
      <c r="L4" s="67"/>
      <c r="M4" s="67"/>
      <c r="N4" s="67"/>
      <c r="O4" s="445" t="s">
        <v>218</v>
      </c>
      <c r="P4" s="445"/>
      <c r="Q4" s="67"/>
    </row>
    <row r="5" spans="2:34" ht="24.75" customHeight="1" x14ac:dyDescent="0.2">
      <c r="B5" s="29"/>
      <c r="C5" s="29"/>
      <c r="D5" s="29"/>
      <c r="E5" s="29"/>
      <c r="F5" s="204"/>
      <c r="G5" s="204"/>
      <c r="H5" s="204"/>
      <c r="I5" s="204"/>
      <c r="J5" s="204"/>
      <c r="K5" s="189"/>
      <c r="L5" s="189"/>
      <c r="M5" s="189"/>
      <c r="N5" s="190"/>
      <c r="O5" s="190" t="s">
        <v>237</v>
      </c>
      <c r="P5" s="190"/>
      <c r="Q5" s="190"/>
    </row>
    <row r="6" spans="2:34" ht="11.45" customHeight="1" x14ac:dyDescent="0.2">
      <c r="B6" s="29"/>
      <c r="C6" s="29"/>
      <c r="D6" s="29"/>
      <c r="E6" s="29"/>
      <c r="F6" s="204"/>
      <c r="G6" s="204"/>
      <c r="H6" s="204"/>
      <c r="I6" s="204"/>
      <c r="J6" s="204"/>
      <c r="K6" s="29"/>
      <c r="L6" s="29"/>
      <c r="M6" s="29"/>
      <c r="N6" s="29"/>
      <c r="O6" s="446" t="s">
        <v>219</v>
      </c>
      <c r="P6" s="446"/>
      <c r="Q6" s="68"/>
    </row>
    <row r="7" spans="2:34" ht="15.6" customHeight="1" x14ac:dyDescent="0.2">
      <c r="B7" s="29"/>
      <c r="C7" s="29"/>
      <c r="D7" s="29"/>
      <c r="E7" s="29"/>
      <c r="F7" s="204"/>
      <c r="G7" s="204"/>
      <c r="H7" s="204"/>
      <c r="I7" s="204"/>
      <c r="J7" s="204"/>
      <c r="K7" s="69"/>
      <c r="L7" s="69"/>
      <c r="M7" s="69"/>
      <c r="N7" s="447" t="s">
        <v>253</v>
      </c>
      <c r="O7" s="447"/>
      <c r="P7" s="447"/>
      <c r="Q7" s="447"/>
    </row>
    <row r="8" spans="2:34" ht="10.9" customHeight="1" x14ac:dyDescent="0.2">
      <c r="B8" s="29"/>
      <c r="C8" s="29"/>
      <c r="D8" s="29"/>
      <c r="E8" s="29"/>
      <c r="F8" s="204"/>
      <c r="G8" s="204"/>
      <c r="H8" s="204"/>
      <c r="I8" s="204"/>
      <c r="J8" s="204"/>
      <c r="K8" s="428" t="s">
        <v>124</v>
      </c>
      <c r="L8" s="428"/>
      <c r="M8" s="428"/>
      <c r="N8" s="428"/>
      <c r="O8" s="428"/>
      <c r="P8" s="428"/>
      <c r="Q8" s="428"/>
    </row>
    <row r="9" spans="2:34" x14ac:dyDescent="0.2">
      <c r="B9" s="29"/>
      <c r="C9" s="29"/>
      <c r="D9" s="29"/>
      <c r="E9" s="29"/>
      <c r="F9" s="204"/>
      <c r="G9" s="204"/>
      <c r="H9" s="204"/>
      <c r="I9" s="204"/>
      <c r="J9" s="204"/>
      <c r="K9" s="29"/>
      <c r="L9" s="83"/>
      <c r="M9" s="83"/>
      <c r="N9" s="83"/>
      <c r="O9" s="191" t="s">
        <v>262</v>
      </c>
      <c r="P9" s="199" t="s">
        <v>261</v>
      </c>
      <c r="Q9" s="70" t="s">
        <v>220</v>
      </c>
    </row>
    <row r="10" spans="2:34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2:34" ht="18" x14ac:dyDescent="0.2">
      <c r="B11" s="461" t="s">
        <v>108</v>
      </c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</row>
    <row r="12" spans="2:34" ht="13.9" customHeight="1" x14ac:dyDescent="0.2">
      <c r="B12" s="462" t="s">
        <v>130</v>
      </c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</row>
    <row r="13" spans="2:34" ht="16.5" x14ac:dyDescent="0.2">
      <c r="B13" s="463" t="s">
        <v>107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</row>
    <row r="14" spans="2:34" ht="12.75" customHeight="1" x14ac:dyDescent="0.2">
      <c r="B14" s="433" t="str">
        <f>'Заголовочный раздел'!B19:V19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  <c r="AE14" s="1"/>
      <c r="AF14" s="1"/>
      <c r="AG14" s="1"/>
      <c r="AH14" s="1"/>
    </row>
    <row r="15" spans="2:34" ht="16.5" x14ac:dyDescent="0.2">
      <c r="B15" s="464" t="s">
        <v>4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17" ht="12.75" customHeight="1" x14ac:dyDescent="0.2">
      <c r="B17" s="453" t="s">
        <v>11</v>
      </c>
      <c r="C17" s="451" t="s">
        <v>35</v>
      </c>
      <c r="D17" s="451" t="s">
        <v>165</v>
      </c>
      <c r="E17" s="438" t="s">
        <v>191</v>
      </c>
      <c r="F17" s="456" t="s">
        <v>192</v>
      </c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8"/>
    </row>
    <row r="18" spans="2:17" ht="18" customHeight="1" x14ac:dyDescent="0.2">
      <c r="B18" s="454"/>
      <c r="C18" s="452"/>
      <c r="D18" s="452"/>
      <c r="E18" s="439"/>
      <c r="F18" s="197" t="s">
        <v>193</v>
      </c>
      <c r="G18" s="197" t="s">
        <v>194</v>
      </c>
      <c r="H18" s="197" t="s">
        <v>195</v>
      </c>
      <c r="I18" s="197" t="s">
        <v>196</v>
      </c>
      <c r="J18" s="197" t="s">
        <v>197</v>
      </c>
      <c r="K18" s="197" t="s">
        <v>198</v>
      </c>
      <c r="L18" s="197" t="s">
        <v>199</v>
      </c>
      <c r="M18" s="197" t="s">
        <v>200</v>
      </c>
      <c r="N18" s="197" t="s">
        <v>201</v>
      </c>
      <c r="O18" s="197" t="s">
        <v>202</v>
      </c>
      <c r="P18" s="197" t="s">
        <v>203</v>
      </c>
      <c r="Q18" s="197" t="s">
        <v>204</v>
      </c>
    </row>
    <row r="19" spans="2:17" ht="18" customHeight="1" x14ac:dyDescent="0.2">
      <c r="B19" s="12" t="s">
        <v>97</v>
      </c>
      <c r="C19" s="14"/>
      <c r="D19" s="14"/>
      <c r="E19" s="82">
        <f>F19+G19+H19+I19+J19+K19+L19+M19+N19+O19+P19+Q19</f>
        <v>0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2:17" ht="12.75" customHeight="1" x14ac:dyDescent="0.2">
      <c r="B20" s="12" t="s">
        <v>102</v>
      </c>
      <c r="C20" s="14"/>
      <c r="D20" s="14"/>
      <c r="E20" s="82">
        <f t="shared" ref="E20:E78" si="0">F20+G20+H20+I20+J20+K20+L20+M20+N20+O20+P20+Q20</f>
        <v>0</v>
      </c>
      <c r="F20" s="81">
        <f>F21-F19</f>
        <v>0</v>
      </c>
      <c r="G20" s="81">
        <f t="shared" ref="G20:Q20" si="1">G21-G19</f>
        <v>0</v>
      </c>
      <c r="H20" s="81">
        <f t="shared" si="1"/>
        <v>0</v>
      </c>
      <c r="I20" s="81">
        <f t="shared" si="1"/>
        <v>0</v>
      </c>
      <c r="J20" s="81">
        <f t="shared" si="1"/>
        <v>0</v>
      </c>
      <c r="K20" s="81">
        <f t="shared" si="1"/>
        <v>0</v>
      </c>
      <c r="L20" s="81">
        <f t="shared" si="1"/>
        <v>0</v>
      </c>
      <c r="M20" s="81">
        <f t="shared" si="1"/>
        <v>0</v>
      </c>
      <c r="N20" s="81">
        <f t="shared" si="1"/>
        <v>0</v>
      </c>
      <c r="O20" s="81">
        <f t="shared" si="1"/>
        <v>0</v>
      </c>
      <c r="P20" s="81">
        <f t="shared" si="1"/>
        <v>0</v>
      </c>
      <c r="Q20" s="81">
        <f t="shared" si="1"/>
        <v>0</v>
      </c>
    </row>
    <row r="21" spans="2:17" ht="14.25" customHeight="1" x14ac:dyDescent="0.2">
      <c r="B21" s="12" t="s">
        <v>38</v>
      </c>
      <c r="C21" s="13"/>
      <c r="D21" s="13"/>
      <c r="E21" s="82">
        <f t="shared" si="0"/>
        <v>0</v>
      </c>
      <c r="F21" s="77">
        <f>F23+F27+F48+F51+F55+F64+F75</f>
        <v>0</v>
      </c>
      <c r="G21" s="77">
        <f t="shared" ref="G21:Q21" si="2">G23+G27+G48+G51+G55+G64+G75</f>
        <v>0</v>
      </c>
      <c r="H21" s="77">
        <f t="shared" si="2"/>
        <v>0</v>
      </c>
      <c r="I21" s="77">
        <f t="shared" si="2"/>
        <v>0</v>
      </c>
      <c r="J21" s="77">
        <f t="shared" si="2"/>
        <v>0</v>
      </c>
      <c r="K21" s="77">
        <f t="shared" si="2"/>
        <v>0</v>
      </c>
      <c r="L21" s="77">
        <f t="shared" si="2"/>
        <v>0</v>
      </c>
      <c r="M21" s="77">
        <f t="shared" si="2"/>
        <v>0</v>
      </c>
      <c r="N21" s="77">
        <f t="shared" si="2"/>
        <v>0</v>
      </c>
      <c r="O21" s="77">
        <f t="shared" si="2"/>
        <v>0</v>
      </c>
      <c r="P21" s="77">
        <f t="shared" si="2"/>
        <v>0</v>
      </c>
      <c r="Q21" s="77">
        <f t="shared" si="2"/>
        <v>0</v>
      </c>
    </row>
    <row r="22" spans="2:17" ht="13.5" customHeight="1" x14ac:dyDescent="0.2">
      <c r="B22" s="12" t="s">
        <v>33</v>
      </c>
      <c r="C22" s="13"/>
      <c r="D22" s="13"/>
      <c r="E22" s="82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 ht="28.5" customHeight="1" x14ac:dyDescent="0.2">
      <c r="B23" s="16" t="s">
        <v>101</v>
      </c>
      <c r="C23" s="19">
        <v>210</v>
      </c>
      <c r="D23" s="182"/>
      <c r="E23" s="82">
        <f t="shared" si="0"/>
        <v>0</v>
      </c>
      <c r="F23" s="82">
        <f>F24+F25+F26</f>
        <v>0</v>
      </c>
      <c r="G23" s="82">
        <f t="shared" ref="G23:N23" si="3">G24+G25+G26</f>
        <v>0</v>
      </c>
      <c r="H23" s="82">
        <f t="shared" si="3"/>
        <v>0</v>
      </c>
      <c r="I23" s="82">
        <f t="shared" si="3"/>
        <v>0</v>
      </c>
      <c r="J23" s="82">
        <f t="shared" si="3"/>
        <v>0</v>
      </c>
      <c r="K23" s="82">
        <f t="shared" si="3"/>
        <v>0</v>
      </c>
      <c r="L23" s="82">
        <f t="shared" si="3"/>
        <v>0</v>
      </c>
      <c r="M23" s="82">
        <f>M24+M25+M26</f>
        <v>0</v>
      </c>
      <c r="N23" s="82">
        <f t="shared" si="3"/>
        <v>0</v>
      </c>
      <c r="O23" s="82">
        <f>O24+O25+O26</f>
        <v>0</v>
      </c>
      <c r="P23" s="82">
        <f>P24+P25+P26</f>
        <v>0</v>
      </c>
      <c r="Q23" s="82">
        <f>Q24+Q25+Q26</f>
        <v>0</v>
      </c>
    </row>
    <row r="24" spans="2:17" ht="27.6" customHeight="1" x14ac:dyDescent="0.2">
      <c r="B24" s="15" t="s">
        <v>39</v>
      </c>
      <c r="C24" s="8" t="s">
        <v>40</v>
      </c>
      <c r="D24" s="188" t="s">
        <v>209</v>
      </c>
      <c r="E24" s="82">
        <f t="shared" si="0"/>
        <v>0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 ht="21" customHeight="1" x14ac:dyDescent="0.2">
      <c r="B25" s="15" t="s">
        <v>41</v>
      </c>
      <c r="C25" s="6">
        <v>212</v>
      </c>
      <c r="D25" s="184">
        <v>112</v>
      </c>
      <c r="E25" s="82">
        <f t="shared" si="0"/>
        <v>0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21" customHeight="1" x14ac:dyDescent="0.2">
      <c r="B26" s="15" t="s">
        <v>42</v>
      </c>
      <c r="C26" s="8" t="s">
        <v>43</v>
      </c>
      <c r="D26" s="188" t="s">
        <v>210</v>
      </c>
      <c r="E26" s="82">
        <f t="shared" si="0"/>
        <v>0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21" customHeight="1" x14ac:dyDescent="0.2">
      <c r="B27" s="16" t="s">
        <v>44</v>
      </c>
      <c r="C27" s="10" t="s">
        <v>45</v>
      </c>
      <c r="D27" s="185"/>
      <c r="E27" s="82">
        <f t="shared" si="0"/>
        <v>0</v>
      </c>
      <c r="F27" s="82">
        <f>F29+F30+F34+F35+F39+F42</f>
        <v>0</v>
      </c>
      <c r="G27" s="82">
        <f t="shared" ref="G27:N27" si="4">G29+G30+G34+G35+G39+G42</f>
        <v>0</v>
      </c>
      <c r="H27" s="82">
        <f t="shared" si="4"/>
        <v>0</v>
      </c>
      <c r="I27" s="82">
        <f t="shared" si="4"/>
        <v>0</v>
      </c>
      <c r="J27" s="82">
        <f t="shared" si="4"/>
        <v>0</v>
      </c>
      <c r="K27" s="82">
        <f t="shared" si="4"/>
        <v>0</v>
      </c>
      <c r="L27" s="82">
        <f t="shared" si="4"/>
        <v>0</v>
      </c>
      <c r="M27" s="82">
        <f t="shared" si="4"/>
        <v>0</v>
      </c>
      <c r="N27" s="82">
        <f t="shared" si="4"/>
        <v>0</v>
      </c>
      <c r="O27" s="82">
        <f>O29+O30+O34+O35+O39+O42</f>
        <v>0</v>
      </c>
      <c r="P27" s="82">
        <f>P29+P30+P34+P35+P39+P42</f>
        <v>0</v>
      </c>
      <c r="Q27" s="82">
        <f>Q29+Q30+Q34+Q35+Q39+Q42</f>
        <v>0</v>
      </c>
    </row>
    <row r="28" spans="2:17" ht="11.25" customHeight="1" x14ac:dyDescent="0.2">
      <c r="B28" s="15" t="s">
        <v>32</v>
      </c>
      <c r="C28" s="7"/>
      <c r="D28" s="186"/>
      <c r="E28" s="82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 ht="21.75" customHeight="1" x14ac:dyDescent="0.2">
      <c r="B29" s="15" t="s">
        <v>46</v>
      </c>
      <c r="C29" s="8" t="s">
        <v>47</v>
      </c>
      <c r="D29" s="188" t="s">
        <v>205</v>
      </c>
      <c r="E29" s="82">
        <f t="shared" si="0"/>
        <v>0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17" ht="21" customHeight="1" x14ac:dyDescent="0.2">
      <c r="B30" s="15" t="s">
        <v>48</v>
      </c>
      <c r="C30" s="8" t="s">
        <v>49</v>
      </c>
      <c r="D30" s="183"/>
      <c r="E30" s="82">
        <f t="shared" si="0"/>
        <v>0</v>
      </c>
      <c r="F30" s="218">
        <f>F32+F33</f>
        <v>0</v>
      </c>
      <c r="G30" s="218">
        <f t="shared" ref="G30:Q30" si="5">G32+G33</f>
        <v>0</v>
      </c>
      <c r="H30" s="218">
        <f t="shared" si="5"/>
        <v>0</v>
      </c>
      <c r="I30" s="218">
        <f t="shared" si="5"/>
        <v>0</v>
      </c>
      <c r="J30" s="218">
        <f t="shared" si="5"/>
        <v>0</v>
      </c>
      <c r="K30" s="218">
        <f t="shared" si="5"/>
        <v>0</v>
      </c>
      <c r="L30" s="218">
        <f t="shared" si="5"/>
        <v>0</v>
      </c>
      <c r="M30" s="218">
        <f t="shared" si="5"/>
        <v>0</v>
      </c>
      <c r="N30" s="218">
        <f t="shared" si="5"/>
        <v>0</v>
      </c>
      <c r="O30" s="218">
        <f t="shared" si="5"/>
        <v>0</v>
      </c>
      <c r="P30" s="218">
        <f t="shared" si="5"/>
        <v>0</v>
      </c>
      <c r="Q30" s="218">
        <f t="shared" si="5"/>
        <v>0</v>
      </c>
    </row>
    <row r="31" spans="2:17" ht="13.5" customHeight="1" x14ac:dyDescent="0.2">
      <c r="B31" s="15" t="s">
        <v>33</v>
      </c>
      <c r="C31" s="8"/>
      <c r="D31" s="183"/>
      <c r="E31" s="82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</row>
    <row r="32" spans="2:17" ht="21" customHeight="1" x14ac:dyDescent="0.2">
      <c r="B32" s="15" t="s">
        <v>48</v>
      </c>
      <c r="C32" s="94" t="s">
        <v>49</v>
      </c>
      <c r="D32" s="188" t="s">
        <v>205</v>
      </c>
      <c r="E32" s="82">
        <f t="shared" si="0"/>
        <v>0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 ht="21" customHeight="1" x14ac:dyDescent="0.2">
      <c r="B33" s="15" t="s">
        <v>48</v>
      </c>
      <c r="C33" s="94" t="s">
        <v>49</v>
      </c>
      <c r="D33" s="188" t="s">
        <v>206</v>
      </c>
      <c r="E33" s="82">
        <f t="shared" si="0"/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 ht="21" customHeight="1" x14ac:dyDescent="0.2">
      <c r="B34" s="15" t="s">
        <v>50</v>
      </c>
      <c r="C34" s="8" t="s">
        <v>51</v>
      </c>
      <c r="D34" s="188" t="s">
        <v>205</v>
      </c>
      <c r="E34" s="82">
        <f t="shared" si="0"/>
        <v>0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 ht="21" customHeight="1" x14ac:dyDescent="0.2">
      <c r="B35" s="15" t="s">
        <v>52</v>
      </c>
      <c r="C35" s="8" t="s">
        <v>53</v>
      </c>
      <c r="D35" s="188" t="s">
        <v>205</v>
      </c>
      <c r="E35" s="82">
        <f t="shared" si="0"/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 ht="21" customHeight="1" x14ac:dyDescent="0.2">
      <c r="B36" s="15" t="s">
        <v>54</v>
      </c>
      <c r="C36" s="94" t="s">
        <v>207</v>
      </c>
      <c r="D36" s="183"/>
      <c r="E36" s="82">
        <f t="shared" si="0"/>
        <v>0</v>
      </c>
      <c r="F36" s="218">
        <f>F38+F39</f>
        <v>0</v>
      </c>
      <c r="G36" s="218">
        <f t="shared" ref="G36:Q36" si="6">G38+G39</f>
        <v>0</v>
      </c>
      <c r="H36" s="218">
        <f t="shared" si="6"/>
        <v>0</v>
      </c>
      <c r="I36" s="218">
        <f t="shared" si="6"/>
        <v>0</v>
      </c>
      <c r="J36" s="218">
        <f t="shared" si="6"/>
        <v>0</v>
      </c>
      <c r="K36" s="218">
        <f t="shared" si="6"/>
        <v>0</v>
      </c>
      <c r="L36" s="218">
        <f t="shared" si="6"/>
        <v>0</v>
      </c>
      <c r="M36" s="218">
        <f t="shared" si="6"/>
        <v>0</v>
      </c>
      <c r="N36" s="218">
        <f t="shared" si="6"/>
        <v>0</v>
      </c>
      <c r="O36" s="218">
        <f t="shared" si="6"/>
        <v>0</v>
      </c>
      <c r="P36" s="218">
        <f t="shared" si="6"/>
        <v>0</v>
      </c>
      <c r="Q36" s="218">
        <f t="shared" si="6"/>
        <v>0</v>
      </c>
    </row>
    <row r="37" spans="2:17" ht="10.5" customHeight="1" x14ac:dyDescent="0.2">
      <c r="B37" s="15" t="s">
        <v>33</v>
      </c>
      <c r="C37" s="8"/>
      <c r="D37" s="183"/>
      <c r="E37" s="82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</row>
    <row r="38" spans="2:17" ht="21" customHeight="1" x14ac:dyDescent="0.2">
      <c r="B38" s="15" t="s">
        <v>54</v>
      </c>
      <c r="C38" s="94" t="s">
        <v>207</v>
      </c>
      <c r="D38" s="188" t="s">
        <v>208</v>
      </c>
      <c r="E38" s="82">
        <f t="shared" si="0"/>
        <v>0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 ht="21" customHeight="1" x14ac:dyDescent="0.2">
      <c r="B39" s="15" t="s">
        <v>54</v>
      </c>
      <c r="C39" s="6">
        <v>225</v>
      </c>
      <c r="D39" s="184">
        <v>244</v>
      </c>
      <c r="E39" s="82">
        <f t="shared" si="0"/>
        <v>0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 ht="11.25" customHeight="1" x14ac:dyDescent="0.2">
      <c r="B40" s="15" t="s">
        <v>32</v>
      </c>
      <c r="C40" s="6"/>
      <c r="D40" s="184"/>
      <c r="E40" s="82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</row>
    <row r="41" spans="2:17" ht="14.25" customHeight="1" x14ac:dyDescent="0.2">
      <c r="B41" s="15" t="s">
        <v>152</v>
      </c>
      <c r="C41" s="6"/>
      <c r="D41" s="184"/>
      <c r="E41" s="82">
        <f>F41+G41+H41+I41+J41+K41+L41+M41+N41+O41+P41+Q41</f>
        <v>0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 ht="21" customHeight="1" x14ac:dyDescent="0.2">
      <c r="B42" s="15" t="s">
        <v>106</v>
      </c>
      <c r="C42" s="6">
        <v>226</v>
      </c>
      <c r="D42" s="184"/>
      <c r="E42" s="82">
        <f t="shared" si="0"/>
        <v>0</v>
      </c>
      <c r="F42" s="218">
        <f>F44+F47</f>
        <v>0</v>
      </c>
      <c r="G42" s="218">
        <f t="shared" ref="G42:Q42" si="7">G44+G47</f>
        <v>0</v>
      </c>
      <c r="H42" s="218">
        <f>H44+H47</f>
        <v>0</v>
      </c>
      <c r="I42" s="218">
        <f t="shared" si="7"/>
        <v>0</v>
      </c>
      <c r="J42" s="218">
        <f t="shared" si="7"/>
        <v>0</v>
      </c>
      <c r="K42" s="218">
        <f t="shared" si="7"/>
        <v>0</v>
      </c>
      <c r="L42" s="218">
        <f t="shared" si="7"/>
        <v>0</v>
      </c>
      <c r="M42" s="218">
        <f t="shared" si="7"/>
        <v>0</v>
      </c>
      <c r="N42" s="218">
        <f t="shared" si="7"/>
        <v>0</v>
      </c>
      <c r="O42" s="218">
        <f t="shared" si="7"/>
        <v>0</v>
      </c>
      <c r="P42" s="218">
        <f t="shared" si="7"/>
        <v>0</v>
      </c>
      <c r="Q42" s="218">
        <f t="shared" si="7"/>
        <v>0</v>
      </c>
    </row>
    <row r="43" spans="2:17" ht="12.75" customHeight="1" x14ac:dyDescent="0.2">
      <c r="B43" s="15" t="s">
        <v>33</v>
      </c>
      <c r="C43" s="6"/>
      <c r="D43" s="184"/>
      <c r="E43" s="82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</row>
    <row r="44" spans="2:17" ht="21" customHeight="1" x14ac:dyDescent="0.2">
      <c r="B44" s="15" t="s">
        <v>106</v>
      </c>
      <c r="C44" s="6">
        <v>226</v>
      </c>
      <c r="D44" s="184">
        <v>243</v>
      </c>
      <c r="E44" s="82">
        <f t="shared" si="0"/>
        <v>0</v>
      </c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 ht="12.75" customHeight="1" x14ac:dyDescent="0.2">
      <c r="B45" s="15" t="s">
        <v>32</v>
      </c>
      <c r="C45" s="6"/>
      <c r="D45" s="184"/>
      <c r="E45" s="82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</row>
    <row r="46" spans="2:17" ht="21" customHeight="1" x14ac:dyDescent="0.2">
      <c r="B46" s="15" t="s">
        <v>153</v>
      </c>
      <c r="C46" s="6"/>
      <c r="D46" s="184"/>
      <c r="E46" s="82">
        <f t="shared" si="0"/>
        <v>0</v>
      </c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 ht="21" customHeight="1" x14ac:dyDescent="0.2">
      <c r="B47" s="15" t="s">
        <v>106</v>
      </c>
      <c r="C47" s="6">
        <v>226</v>
      </c>
      <c r="D47" s="184">
        <v>244</v>
      </c>
      <c r="E47" s="82">
        <f t="shared" si="0"/>
        <v>0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 ht="21" customHeight="1" x14ac:dyDescent="0.2">
      <c r="B48" s="16" t="s">
        <v>99</v>
      </c>
      <c r="C48" s="9">
        <v>240</v>
      </c>
      <c r="D48" s="187"/>
      <c r="E48" s="82">
        <f t="shared" si="0"/>
        <v>0</v>
      </c>
      <c r="F48" s="82">
        <f>F50</f>
        <v>0</v>
      </c>
      <c r="G48" s="82">
        <f t="shared" ref="G48:N48" si="8">G50</f>
        <v>0</v>
      </c>
      <c r="H48" s="82">
        <f t="shared" si="8"/>
        <v>0</v>
      </c>
      <c r="I48" s="82">
        <f t="shared" si="8"/>
        <v>0</v>
      </c>
      <c r="J48" s="82">
        <f t="shared" si="8"/>
        <v>0</v>
      </c>
      <c r="K48" s="82">
        <f t="shared" si="8"/>
        <v>0</v>
      </c>
      <c r="L48" s="82">
        <f t="shared" si="8"/>
        <v>0</v>
      </c>
      <c r="M48" s="82">
        <f t="shared" si="8"/>
        <v>0</v>
      </c>
      <c r="N48" s="82">
        <f t="shared" si="8"/>
        <v>0</v>
      </c>
      <c r="O48" s="82">
        <f>O50</f>
        <v>0</v>
      </c>
      <c r="P48" s="82">
        <f>P50</f>
        <v>0</v>
      </c>
      <c r="Q48" s="82">
        <f>Q50</f>
        <v>0</v>
      </c>
    </row>
    <row r="49" spans="2:17" ht="10.5" customHeight="1" x14ac:dyDescent="0.2">
      <c r="B49" s="15" t="s">
        <v>32</v>
      </c>
      <c r="C49" s="6"/>
      <c r="D49" s="184"/>
      <c r="E49" s="82">
        <f t="shared" si="0"/>
        <v>0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ht="26.25" customHeight="1" x14ac:dyDescent="0.2">
      <c r="B50" s="17" t="s">
        <v>100</v>
      </c>
      <c r="C50" s="8" t="s">
        <v>55</v>
      </c>
      <c r="D50" s="183"/>
      <c r="E50" s="82">
        <f t="shared" si="0"/>
        <v>0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 ht="19.5" customHeight="1" x14ac:dyDescent="0.2">
      <c r="B51" s="16" t="s">
        <v>56</v>
      </c>
      <c r="C51" s="10" t="s">
        <v>57</v>
      </c>
      <c r="D51" s="185"/>
      <c r="E51" s="82">
        <f t="shared" si="0"/>
        <v>0</v>
      </c>
      <c r="F51" s="82">
        <f>F53+F54</f>
        <v>0</v>
      </c>
      <c r="G51" s="82">
        <f t="shared" ref="G51:M51" si="9">G53+G54</f>
        <v>0</v>
      </c>
      <c r="H51" s="82">
        <f t="shared" si="9"/>
        <v>0</v>
      </c>
      <c r="I51" s="82">
        <f t="shared" si="9"/>
        <v>0</v>
      </c>
      <c r="J51" s="82">
        <f t="shared" si="9"/>
        <v>0</v>
      </c>
      <c r="K51" s="82">
        <f t="shared" si="9"/>
        <v>0</v>
      </c>
      <c r="L51" s="82">
        <f t="shared" si="9"/>
        <v>0</v>
      </c>
      <c r="M51" s="82">
        <f t="shared" si="9"/>
        <v>0</v>
      </c>
      <c r="N51" s="82">
        <f>N53+N54</f>
        <v>0</v>
      </c>
      <c r="O51" s="82">
        <f>O53+O54</f>
        <v>0</v>
      </c>
      <c r="P51" s="82">
        <f>P53+P54</f>
        <v>0</v>
      </c>
      <c r="Q51" s="82">
        <f>Q53+Q54</f>
        <v>0</v>
      </c>
    </row>
    <row r="52" spans="2:17" ht="10.5" customHeight="1" x14ac:dyDescent="0.2">
      <c r="B52" s="15" t="s">
        <v>32</v>
      </c>
      <c r="C52" s="7"/>
      <c r="D52" s="186"/>
      <c r="E52" s="82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ht="21.75" customHeight="1" x14ac:dyDescent="0.2">
      <c r="B53" s="15" t="s">
        <v>58</v>
      </c>
      <c r="C53" s="8" t="s">
        <v>59</v>
      </c>
      <c r="D53" s="188" t="s">
        <v>211</v>
      </c>
      <c r="E53" s="82">
        <f t="shared" si="0"/>
        <v>0</v>
      </c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 ht="25.5" customHeight="1" x14ac:dyDescent="0.2">
      <c r="B54" s="15" t="s">
        <v>60</v>
      </c>
      <c r="C54" s="8" t="s">
        <v>61</v>
      </c>
      <c r="D54" s="183"/>
      <c r="E54" s="82">
        <f t="shared" si="0"/>
        <v>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 ht="17.25" customHeight="1" x14ac:dyDescent="0.2">
      <c r="B55" s="16" t="s">
        <v>62</v>
      </c>
      <c r="C55" s="10" t="s">
        <v>63</v>
      </c>
      <c r="D55" s="185"/>
      <c r="E55" s="82">
        <f t="shared" si="0"/>
        <v>0</v>
      </c>
      <c r="F55" s="216">
        <f>F57+F58+F59+F60+F61+F62+F63</f>
        <v>0</v>
      </c>
      <c r="G55" s="216">
        <f>G57+G58+G59+G60+G61+G62+G63</f>
        <v>0</v>
      </c>
      <c r="H55" s="216">
        <f>H57+H58+H59+H60+H61+H62+H63</f>
        <v>0</v>
      </c>
      <c r="I55" s="216">
        <f t="shared" ref="I55:Q55" si="10">I57+I58+I59+I60+I61+I62+I63</f>
        <v>0</v>
      </c>
      <c r="J55" s="216">
        <f>J57+J58+J59+J60+J61+J62+J63</f>
        <v>0</v>
      </c>
      <c r="K55" s="216">
        <f t="shared" si="10"/>
        <v>0</v>
      </c>
      <c r="L55" s="216">
        <f t="shared" si="10"/>
        <v>0</v>
      </c>
      <c r="M55" s="216">
        <f t="shared" si="10"/>
        <v>0</v>
      </c>
      <c r="N55" s="216">
        <f>N57+N58+N59+N60+N61+N62+N63</f>
        <v>0</v>
      </c>
      <c r="O55" s="216">
        <f t="shared" si="10"/>
        <v>0</v>
      </c>
      <c r="P55" s="216">
        <f t="shared" si="10"/>
        <v>0</v>
      </c>
      <c r="Q55" s="216">
        <f t="shared" si="10"/>
        <v>0</v>
      </c>
    </row>
    <row r="56" spans="2:17" ht="13.5" customHeight="1" x14ac:dyDescent="0.2">
      <c r="B56" s="93" t="s">
        <v>33</v>
      </c>
      <c r="C56" s="10"/>
      <c r="D56" s="185"/>
      <c r="E56" s="82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</row>
    <row r="57" spans="2:17" ht="21" customHeight="1" x14ac:dyDescent="0.2">
      <c r="B57" s="93" t="s">
        <v>62</v>
      </c>
      <c r="C57" s="94" t="s">
        <v>63</v>
      </c>
      <c r="D57" s="188" t="s">
        <v>212</v>
      </c>
      <c r="E57" s="82">
        <f t="shared" si="0"/>
        <v>0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pans="2:17" ht="21" customHeight="1" x14ac:dyDescent="0.2">
      <c r="B58" s="93" t="s">
        <v>62</v>
      </c>
      <c r="C58" s="94" t="s">
        <v>63</v>
      </c>
      <c r="D58" s="188" t="s">
        <v>205</v>
      </c>
      <c r="E58" s="82">
        <f t="shared" si="0"/>
        <v>0</v>
      </c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pans="2:17" ht="21" customHeight="1" x14ac:dyDescent="0.2">
      <c r="B59" s="93" t="s">
        <v>62</v>
      </c>
      <c r="C59" s="94" t="s">
        <v>63</v>
      </c>
      <c r="D59" s="188" t="s">
        <v>206</v>
      </c>
      <c r="E59" s="82">
        <f t="shared" si="0"/>
        <v>0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pans="2:17" ht="21" customHeight="1" x14ac:dyDescent="0.2">
      <c r="B60" s="93" t="s">
        <v>62</v>
      </c>
      <c r="C60" s="94" t="s">
        <v>63</v>
      </c>
      <c r="D60" s="188" t="s">
        <v>213</v>
      </c>
      <c r="E60" s="82">
        <f t="shared" si="0"/>
        <v>0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2:17" ht="21" customHeight="1" x14ac:dyDescent="0.2">
      <c r="B61" s="93" t="s">
        <v>62</v>
      </c>
      <c r="C61" s="94" t="s">
        <v>63</v>
      </c>
      <c r="D61" s="188" t="s">
        <v>214</v>
      </c>
      <c r="E61" s="82">
        <f t="shared" si="0"/>
        <v>0</v>
      </c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pans="2:17" ht="21" customHeight="1" x14ac:dyDescent="0.2">
      <c r="B62" s="93" t="s">
        <v>62</v>
      </c>
      <c r="C62" s="94" t="s">
        <v>63</v>
      </c>
      <c r="D62" s="188" t="s">
        <v>215</v>
      </c>
      <c r="E62" s="82">
        <f t="shared" si="0"/>
        <v>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pans="2:17" ht="21" customHeight="1" x14ac:dyDescent="0.2">
      <c r="B63" s="93" t="s">
        <v>62</v>
      </c>
      <c r="C63" s="94" t="s">
        <v>63</v>
      </c>
      <c r="D63" s="188" t="s">
        <v>216</v>
      </c>
      <c r="E63" s="82">
        <f t="shared" si="0"/>
        <v>0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pans="2:17" ht="21" customHeight="1" x14ac:dyDescent="0.2">
      <c r="B64" s="16" t="s">
        <v>64</v>
      </c>
      <c r="C64" s="10" t="s">
        <v>65</v>
      </c>
      <c r="D64" s="185"/>
      <c r="E64" s="82">
        <f t="shared" si="0"/>
        <v>0</v>
      </c>
      <c r="F64" s="82">
        <f>F66+F67+F68+F69</f>
        <v>0</v>
      </c>
      <c r="G64" s="82">
        <f t="shared" ref="G64:N64" si="11">G66+G67+G68+G69</f>
        <v>0</v>
      </c>
      <c r="H64" s="82">
        <f t="shared" si="11"/>
        <v>0</v>
      </c>
      <c r="I64" s="82">
        <f t="shared" si="11"/>
        <v>0</v>
      </c>
      <c r="J64" s="82">
        <f t="shared" si="11"/>
        <v>0</v>
      </c>
      <c r="K64" s="82">
        <f t="shared" si="11"/>
        <v>0</v>
      </c>
      <c r="L64" s="82">
        <f t="shared" si="11"/>
        <v>0</v>
      </c>
      <c r="M64" s="82">
        <f t="shared" si="11"/>
        <v>0</v>
      </c>
      <c r="N64" s="82">
        <f t="shared" si="11"/>
        <v>0</v>
      </c>
      <c r="O64" s="82">
        <f>O66+O67+O68+O69</f>
        <v>0</v>
      </c>
      <c r="P64" s="82">
        <f>P66+P67+P68+P69</f>
        <v>0</v>
      </c>
      <c r="Q64" s="82">
        <f>Q66+Q67+Q68+Q69</f>
        <v>0</v>
      </c>
    </row>
    <row r="65" spans="2:17" ht="11.25" customHeight="1" x14ac:dyDescent="0.2">
      <c r="B65" s="15" t="s">
        <v>32</v>
      </c>
      <c r="C65" s="7"/>
      <c r="D65" s="186"/>
      <c r="E65" s="82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ht="25.5" customHeight="1" x14ac:dyDescent="0.2">
      <c r="B66" s="15" t="s">
        <v>66</v>
      </c>
      <c r="C66" s="8" t="s">
        <v>67</v>
      </c>
      <c r="D66" s="188" t="s">
        <v>205</v>
      </c>
      <c r="E66" s="82">
        <f t="shared" si="0"/>
        <v>0</v>
      </c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 ht="27.6" customHeight="1" x14ac:dyDescent="0.2">
      <c r="B67" s="15" t="s">
        <v>68</v>
      </c>
      <c r="C67" s="8" t="s">
        <v>69</v>
      </c>
      <c r="D67" s="183"/>
      <c r="E67" s="82">
        <f t="shared" si="0"/>
        <v>0</v>
      </c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 ht="27.6" customHeight="1" x14ac:dyDescent="0.2">
      <c r="B68" s="15" t="s">
        <v>80</v>
      </c>
      <c r="C68" s="8" t="s">
        <v>81</v>
      </c>
      <c r="D68" s="183"/>
      <c r="E68" s="82">
        <f t="shared" si="0"/>
        <v>0</v>
      </c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 ht="37.9" customHeight="1" x14ac:dyDescent="0.2">
      <c r="B69" s="15" t="s">
        <v>70</v>
      </c>
      <c r="C69" s="8" t="s">
        <v>71</v>
      </c>
      <c r="D69" s="188" t="s">
        <v>205</v>
      </c>
      <c r="E69" s="82">
        <f t="shared" si="0"/>
        <v>0</v>
      </c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 ht="13.5" customHeight="1" x14ac:dyDescent="0.2">
      <c r="B70" s="15" t="s">
        <v>32</v>
      </c>
      <c r="C70" s="8"/>
      <c r="D70" s="183"/>
      <c r="E70" s="82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</row>
    <row r="71" spans="2:17" ht="12.75" customHeight="1" x14ac:dyDescent="0.2">
      <c r="B71" s="15" t="s">
        <v>154</v>
      </c>
      <c r="C71" s="8"/>
      <c r="D71" s="183"/>
      <c r="E71" s="82">
        <f t="shared" si="0"/>
        <v>0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 ht="21" customHeight="1" x14ac:dyDescent="0.2">
      <c r="B72" s="15" t="s">
        <v>155</v>
      </c>
      <c r="C72" s="8"/>
      <c r="D72" s="183"/>
      <c r="E72" s="82">
        <f t="shared" si="0"/>
        <v>0</v>
      </c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 ht="21" customHeight="1" x14ac:dyDescent="0.2">
      <c r="B73" s="15" t="s">
        <v>156</v>
      </c>
      <c r="C73" s="8"/>
      <c r="D73" s="183"/>
      <c r="E73" s="82">
        <f t="shared" si="0"/>
        <v>0</v>
      </c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 ht="21" customHeight="1" x14ac:dyDescent="0.2">
      <c r="B74" s="15" t="s">
        <v>157</v>
      </c>
      <c r="C74" s="8"/>
      <c r="D74" s="183"/>
      <c r="E74" s="82">
        <f t="shared" si="0"/>
        <v>0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 ht="21" customHeight="1" x14ac:dyDescent="0.2">
      <c r="B75" s="16" t="s">
        <v>72</v>
      </c>
      <c r="C75" s="10" t="s">
        <v>73</v>
      </c>
      <c r="D75" s="185"/>
      <c r="E75" s="82">
        <f t="shared" si="0"/>
        <v>0</v>
      </c>
      <c r="F75" s="82">
        <f>F77+F78</f>
        <v>0</v>
      </c>
      <c r="G75" s="82">
        <f t="shared" ref="G75:N75" si="12">G77+G78</f>
        <v>0</v>
      </c>
      <c r="H75" s="82">
        <f t="shared" si="12"/>
        <v>0</v>
      </c>
      <c r="I75" s="82">
        <f t="shared" si="12"/>
        <v>0</v>
      </c>
      <c r="J75" s="82">
        <f t="shared" si="12"/>
        <v>0</v>
      </c>
      <c r="K75" s="82">
        <f t="shared" si="12"/>
        <v>0</v>
      </c>
      <c r="L75" s="82">
        <f t="shared" si="12"/>
        <v>0</v>
      </c>
      <c r="M75" s="82">
        <f t="shared" si="12"/>
        <v>0</v>
      </c>
      <c r="N75" s="82">
        <f t="shared" si="12"/>
        <v>0</v>
      </c>
      <c r="O75" s="82">
        <f>O77+O78</f>
        <v>0</v>
      </c>
      <c r="P75" s="82">
        <f>P77+P78</f>
        <v>0</v>
      </c>
      <c r="Q75" s="82">
        <f>Q77+Q78</f>
        <v>0</v>
      </c>
    </row>
    <row r="76" spans="2:17" ht="13.5" customHeight="1" x14ac:dyDescent="0.2">
      <c r="B76" s="15" t="s">
        <v>32</v>
      </c>
      <c r="C76" s="7"/>
      <c r="D76" s="186"/>
      <c r="E76" s="82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ht="29.25" customHeight="1" x14ac:dyDescent="0.2">
      <c r="B77" s="15" t="s">
        <v>74</v>
      </c>
      <c r="C77" s="8" t="s">
        <v>75</v>
      </c>
      <c r="D77" s="183"/>
      <c r="E77" s="82">
        <f t="shared" si="0"/>
        <v>0</v>
      </c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 ht="33.6" customHeight="1" x14ac:dyDescent="0.2">
      <c r="B78" s="15" t="s">
        <v>76</v>
      </c>
      <c r="C78" s="8" t="s">
        <v>77</v>
      </c>
      <c r="D78" s="183"/>
      <c r="E78" s="82">
        <f t="shared" si="0"/>
        <v>0</v>
      </c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 ht="11.25" customHeight="1" x14ac:dyDescent="0.2">
      <c r="B79" s="15" t="s">
        <v>78</v>
      </c>
      <c r="C79" s="7"/>
      <c r="D79" s="186"/>
      <c r="E79" s="82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ht="24" customHeight="1" x14ac:dyDescent="0.2">
      <c r="B80" s="15" t="s">
        <v>79</v>
      </c>
      <c r="C80" s="8" t="s">
        <v>36</v>
      </c>
      <c r="D80" s="183"/>
      <c r="E80" s="82">
        <f>F80+G80+H80+I80+J80+K80+L80+M80+N80+O80+P80+Q80</f>
        <v>0</v>
      </c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</sheetData>
  <sheetProtection sheet="1" formatCells="0" formatColumns="0" formatRows="0"/>
  <mergeCells count="16">
    <mergeCell ref="B17:B18"/>
    <mergeCell ref="C17:C18"/>
    <mergeCell ref="D17:D18"/>
    <mergeCell ref="B15:Q15"/>
    <mergeCell ref="E17:E18"/>
    <mergeCell ref="F17:Q17"/>
    <mergeCell ref="P1:Q1"/>
    <mergeCell ref="K2:Q2"/>
    <mergeCell ref="O4:P4"/>
    <mergeCell ref="O6:P6"/>
    <mergeCell ref="N7:Q7"/>
    <mergeCell ref="K8:Q8"/>
    <mergeCell ref="B11:Q11"/>
    <mergeCell ref="B12:Q12"/>
    <mergeCell ref="B13:Q13"/>
    <mergeCell ref="B14:Q14"/>
  </mergeCells>
  <pageMargins left="1.1811023622047245" right="0.15748031496062992" top="0.15748031496062992" bottom="0.15748031496062992" header="0.15748031496062992" footer="0.15748031496062992"/>
  <pageSetup paperSize="9" scale="37" orientation="landscape" r:id="rId1"/>
  <headerFooter>
    <oddFooter>&amp;C&amp;P</oddFooter>
  </headerFooter>
  <ignoredErrors>
    <ignoredError sqref="F30:Q80" unlockedFormula="1"/>
    <ignoredError sqref="C24:D8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H80"/>
  <sheetViews>
    <sheetView view="pageBreakPreview" zoomScale="60" zoomScaleNormal="70" workbookViewId="0">
      <selection activeCell="B11" sqref="B11:Q12"/>
    </sheetView>
  </sheetViews>
  <sheetFormatPr defaultRowHeight="12.75" x14ac:dyDescent="0.2"/>
  <cols>
    <col min="1" max="1" width="1.28515625" customWidth="1"/>
    <col min="2" max="2" width="54.7109375" customWidth="1"/>
    <col min="3" max="4" width="11.42578125" customWidth="1"/>
    <col min="5" max="5" width="16" customWidth="1"/>
    <col min="6" max="14" width="14.7109375" customWidth="1"/>
    <col min="15" max="15" width="17.28515625" customWidth="1"/>
    <col min="16" max="16" width="16.5703125" customWidth="1"/>
    <col min="17" max="17" width="20.7109375" customWidth="1"/>
  </cols>
  <sheetData>
    <row r="1" spans="2:34" x14ac:dyDescent="0.2">
      <c r="F1" s="2"/>
      <c r="G1" s="2"/>
      <c r="H1" s="2"/>
      <c r="I1" s="2"/>
      <c r="J1" s="2"/>
      <c r="K1" s="29"/>
      <c r="L1" s="29"/>
      <c r="M1" s="29"/>
      <c r="N1" s="29"/>
      <c r="O1" s="29"/>
      <c r="P1" s="443" t="s">
        <v>269</v>
      </c>
      <c r="Q1" s="443"/>
    </row>
    <row r="2" spans="2:34" ht="12.75" customHeight="1" x14ac:dyDescent="0.2">
      <c r="F2" s="2"/>
      <c r="G2" s="2"/>
      <c r="H2" s="2"/>
      <c r="I2" s="2"/>
      <c r="J2" s="2"/>
      <c r="K2" s="444"/>
      <c r="L2" s="444"/>
      <c r="M2" s="444"/>
      <c r="N2" s="444"/>
      <c r="O2" s="444"/>
      <c r="P2" s="444"/>
      <c r="Q2" s="444"/>
    </row>
    <row r="3" spans="2:34" x14ac:dyDescent="0.2">
      <c r="F3" s="2"/>
      <c r="G3" s="2"/>
      <c r="H3" s="2"/>
      <c r="I3" s="2"/>
      <c r="J3" s="2"/>
      <c r="K3" s="29"/>
      <c r="L3" s="29"/>
      <c r="M3" s="29"/>
      <c r="N3" s="29"/>
      <c r="O3" s="29"/>
      <c r="P3" s="29"/>
      <c r="Q3" s="196"/>
    </row>
    <row r="4" spans="2:34" ht="13.15" customHeight="1" x14ac:dyDescent="0.2">
      <c r="F4" s="2"/>
      <c r="G4" s="2"/>
      <c r="H4" s="2"/>
      <c r="I4" s="2"/>
      <c r="J4" s="2"/>
      <c r="K4" s="67"/>
      <c r="L4" s="67"/>
      <c r="M4" s="67"/>
      <c r="N4" s="67"/>
      <c r="O4" s="445" t="s">
        <v>218</v>
      </c>
      <c r="P4" s="445"/>
      <c r="Q4" s="67"/>
    </row>
    <row r="5" spans="2:34" ht="24.75" customHeight="1" x14ac:dyDescent="0.2">
      <c r="F5" s="2"/>
      <c r="G5" s="2"/>
      <c r="H5" s="2"/>
      <c r="I5" s="2"/>
      <c r="J5" s="2"/>
      <c r="K5" s="189"/>
      <c r="L5" s="189"/>
      <c r="M5" s="189"/>
      <c r="N5" s="190"/>
      <c r="O5" s="190" t="s">
        <v>237</v>
      </c>
      <c r="P5" s="190"/>
      <c r="Q5" s="190"/>
    </row>
    <row r="6" spans="2:34" ht="11.45" customHeight="1" x14ac:dyDescent="0.2">
      <c r="F6" s="2"/>
      <c r="G6" s="2"/>
      <c r="H6" s="2"/>
      <c r="I6" s="2"/>
      <c r="J6" s="2"/>
      <c r="K6" s="29"/>
      <c r="L6" s="29"/>
      <c r="M6" s="29"/>
      <c r="N6" s="29"/>
      <c r="O6" s="446" t="s">
        <v>219</v>
      </c>
      <c r="P6" s="446"/>
      <c r="Q6" s="68"/>
    </row>
    <row r="7" spans="2:34" ht="15.6" customHeight="1" x14ac:dyDescent="0.2">
      <c r="F7" s="2"/>
      <c r="G7" s="2"/>
      <c r="H7" s="2"/>
      <c r="I7" s="2"/>
      <c r="J7" s="2"/>
      <c r="K7" s="69"/>
      <c r="L7" s="69"/>
      <c r="M7" s="69"/>
      <c r="N7" s="447" t="s">
        <v>253</v>
      </c>
      <c r="O7" s="447"/>
      <c r="P7" s="447"/>
      <c r="Q7" s="447"/>
    </row>
    <row r="8" spans="2:34" ht="10.9" customHeight="1" x14ac:dyDescent="0.2">
      <c r="F8" s="2"/>
      <c r="G8" s="2"/>
      <c r="H8" s="2"/>
      <c r="I8" s="2"/>
      <c r="J8" s="2"/>
      <c r="K8" s="428" t="s">
        <v>124</v>
      </c>
      <c r="L8" s="428"/>
      <c r="M8" s="428"/>
      <c r="N8" s="428"/>
      <c r="O8" s="428"/>
      <c r="P8" s="428"/>
      <c r="Q8" s="428"/>
    </row>
    <row r="9" spans="2:34" x14ac:dyDescent="0.2">
      <c r="F9" s="2"/>
      <c r="G9" s="2"/>
      <c r="H9" s="2"/>
      <c r="I9" s="2"/>
      <c r="J9" s="2"/>
      <c r="L9" s="83"/>
      <c r="M9" s="83"/>
      <c r="N9" s="83"/>
      <c r="O9" s="191" t="s">
        <v>262</v>
      </c>
      <c r="P9" s="199" t="s">
        <v>261</v>
      </c>
      <c r="Q9" s="70" t="s">
        <v>220</v>
      </c>
    </row>
    <row r="11" spans="2:34" ht="18" x14ac:dyDescent="0.2">
      <c r="B11" s="448" t="s">
        <v>108</v>
      </c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</row>
    <row r="12" spans="2:34" ht="13.9" customHeight="1" x14ac:dyDescent="0.2">
      <c r="B12" s="449" t="s">
        <v>225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</row>
    <row r="13" spans="2:34" ht="16.5" x14ac:dyDescent="0.2">
      <c r="B13" s="450" t="s">
        <v>107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</row>
    <row r="14" spans="2:34" ht="12.75" customHeight="1" x14ac:dyDescent="0.2">
      <c r="B14" s="342" t="str">
        <f>'Заголовочный раздел'!B19:V19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  <c r="AE14" s="1"/>
      <c r="AF14" s="1"/>
      <c r="AG14" s="1"/>
      <c r="AH14" s="1"/>
    </row>
    <row r="15" spans="2:34" ht="16.5" x14ac:dyDescent="0.2">
      <c r="B15" s="455" t="s">
        <v>4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17" ht="12.75" customHeight="1" x14ac:dyDescent="0.2">
      <c r="B17" s="453" t="s">
        <v>11</v>
      </c>
      <c r="C17" s="451" t="s">
        <v>35</v>
      </c>
      <c r="D17" s="451" t="s">
        <v>165</v>
      </c>
      <c r="E17" s="438" t="s">
        <v>191</v>
      </c>
      <c r="F17" s="456" t="s">
        <v>192</v>
      </c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8"/>
    </row>
    <row r="18" spans="2:17" ht="18" customHeight="1" x14ac:dyDescent="0.2">
      <c r="B18" s="454"/>
      <c r="C18" s="452"/>
      <c r="D18" s="452"/>
      <c r="E18" s="439"/>
      <c r="F18" s="197" t="s">
        <v>193</v>
      </c>
      <c r="G18" s="197" t="s">
        <v>194</v>
      </c>
      <c r="H18" s="197" t="s">
        <v>195</v>
      </c>
      <c r="I18" s="197" t="s">
        <v>196</v>
      </c>
      <c r="J18" s="197" t="s">
        <v>197</v>
      </c>
      <c r="K18" s="197" t="s">
        <v>198</v>
      </c>
      <c r="L18" s="197" t="s">
        <v>199</v>
      </c>
      <c r="M18" s="197" t="s">
        <v>200</v>
      </c>
      <c r="N18" s="197" t="s">
        <v>201</v>
      </c>
      <c r="O18" s="197" t="s">
        <v>202</v>
      </c>
      <c r="P18" s="197" t="s">
        <v>203</v>
      </c>
      <c r="Q18" s="197" t="s">
        <v>204</v>
      </c>
    </row>
    <row r="19" spans="2:17" ht="18" customHeight="1" x14ac:dyDescent="0.2">
      <c r="B19" s="12" t="s">
        <v>97</v>
      </c>
      <c r="C19" s="14"/>
      <c r="D19" s="14"/>
      <c r="E19" s="82">
        <f t="shared" ref="E19:E78" si="0">F19+G19+H19+I19+J19+K19+L19+M19+N19+O19+P19+Q19</f>
        <v>0</v>
      </c>
      <c r="F19" s="220">
        <f>'Остаток Мед.стр.(00000)'!F19</f>
        <v>0</v>
      </c>
      <c r="G19" s="220">
        <f>'Остаток Мед.стр.(00000)'!G19</f>
        <v>0</v>
      </c>
      <c r="H19" s="220">
        <f>'Остаток Мед.стр.(00000)'!H19</f>
        <v>0</v>
      </c>
      <c r="I19" s="220">
        <f>'Остаток Мед.стр.(00000)'!I19</f>
        <v>0</v>
      </c>
      <c r="J19" s="220">
        <f>'Остаток Мед.стр.(00000)'!J19</f>
        <v>0</v>
      </c>
      <c r="K19" s="220">
        <f>'Остаток Мед.стр.(00000)'!K19</f>
        <v>0</v>
      </c>
      <c r="L19" s="220">
        <f>'Остаток Мед.стр.(00000)'!L19</f>
        <v>0</v>
      </c>
      <c r="M19" s="220">
        <f>'Остаток Мед.стр.(00000)'!M19</f>
        <v>0</v>
      </c>
      <c r="N19" s="220">
        <f>'Остаток Мед.стр.(00000)'!N19</f>
        <v>0</v>
      </c>
      <c r="O19" s="220">
        <f>'Остаток Мед.стр.(00000)'!O19</f>
        <v>0</v>
      </c>
      <c r="P19" s="220">
        <f>'Остаток Мед.стр.(00000)'!P19</f>
        <v>0</v>
      </c>
      <c r="Q19" s="220">
        <f>'Остаток Мед.стр.(00000)'!Q19</f>
        <v>0</v>
      </c>
    </row>
    <row r="20" spans="2:17" ht="18" customHeight="1" x14ac:dyDescent="0.2">
      <c r="B20" s="12" t="s">
        <v>102</v>
      </c>
      <c r="C20" s="14"/>
      <c r="D20" s="14"/>
      <c r="E20" s="82">
        <f t="shared" si="0"/>
        <v>0</v>
      </c>
      <c r="F20" s="81">
        <f t="shared" ref="F20:Q20" si="1">F21-F19</f>
        <v>0</v>
      </c>
      <c r="G20" s="81">
        <f t="shared" si="1"/>
        <v>0</v>
      </c>
      <c r="H20" s="81">
        <f t="shared" si="1"/>
        <v>0</v>
      </c>
      <c r="I20" s="81">
        <f t="shared" si="1"/>
        <v>0</v>
      </c>
      <c r="J20" s="81">
        <f t="shared" si="1"/>
        <v>0</v>
      </c>
      <c r="K20" s="81">
        <f t="shared" si="1"/>
        <v>0</v>
      </c>
      <c r="L20" s="81">
        <f t="shared" si="1"/>
        <v>0</v>
      </c>
      <c r="M20" s="81">
        <f t="shared" si="1"/>
        <v>0</v>
      </c>
      <c r="N20" s="81">
        <f t="shared" si="1"/>
        <v>0</v>
      </c>
      <c r="O20" s="81">
        <f t="shared" si="1"/>
        <v>0</v>
      </c>
      <c r="P20" s="81">
        <f t="shared" si="1"/>
        <v>0</v>
      </c>
      <c r="Q20" s="81">
        <f t="shared" si="1"/>
        <v>0</v>
      </c>
    </row>
    <row r="21" spans="2:17" ht="21" customHeight="1" x14ac:dyDescent="0.2">
      <c r="B21" s="12" t="s">
        <v>38</v>
      </c>
      <c r="C21" s="13"/>
      <c r="D21" s="13"/>
      <c r="E21" s="82">
        <f>F21+G21+H21+I21+J21+K21+L21+M21+N21+O21+P21+Q21</f>
        <v>0</v>
      </c>
      <c r="F21" s="77">
        <f>F23+F27+F48+F51+F55+F64+F75</f>
        <v>0</v>
      </c>
      <c r="G21" s="77">
        <f t="shared" ref="G21:Q21" si="2">G23+G27+G48+G51+G55+G64+G75</f>
        <v>0</v>
      </c>
      <c r="H21" s="77">
        <f t="shared" si="2"/>
        <v>0</v>
      </c>
      <c r="I21" s="77">
        <f t="shared" si="2"/>
        <v>0</v>
      </c>
      <c r="J21" s="77">
        <f t="shared" si="2"/>
        <v>0</v>
      </c>
      <c r="K21" s="77">
        <f t="shared" si="2"/>
        <v>0</v>
      </c>
      <c r="L21" s="77">
        <f t="shared" si="2"/>
        <v>0</v>
      </c>
      <c r="M21" s="77">
        <f t="shared" si="2"/>
        <v>0</v>
      </c>
      <c r="N21" s="77">
        <f t="shared" si="2"/>
        <v>0</v>
      </c>
      <c r="O21" s="77">
        <f t="shared" si="2"/>
        <v>0</v>
      </c>
      <c r="P21" s="77">
        <f t="shared" si="2"/>
        <v>0</v>
      </c>
      <c r="Q21" s="77">
        <f t="shared" si="2"/>
        <v>0</v>
      </c>
    </row>
    <row r="22" spans="2:17" ht="14.25" customHeight="1" x14ac:dyDescent="0.2">
      <c r="B22" s="12" t="s">
        <v>33</v>
      </c>
      <c r="C22" s="13"/>
      <c r="D22" s="13"/>
      <c r="E22" s="82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 ht="27.6" customHeight="1" x14ac:dyDescent="0.2">
      <c r="B23" s="16" t="s">
        <v>101</v>
      </c>
      <c r="C23" s="19">
        <v>210</v>
      </c>
      <c r="D23" s="182"/>
      <c r="E23" s="82">
        <f t="shared" si="0"/>
        <v>0</v>
      </c>
      <c r="F23" s="82">
        <f>F24+F25+F26</f>
        <v>0</v>
      </c>
      <c r="G23" s="82">
        <f t="shared" ref="G23:N23" si="3">G24+G25+G26</f>
        <v>0</v>
      </c>
      <c r="H23" s="82">
        <f t="shared" si="3"/>
        <v>0</v>
      </c>
      <c r="I23" s="82">
        <f t="shared" si="3"/>
        <v>0</v>
      </c>
      <c r="J23" s="82">
        <f t="shared" si="3"/>
        <v>0</v>
      </c>
      <c r="K23" s="82">
        <f t="shared" si="3"/>
        <v>0</v>
      </c>
      <c r="L23" s="82">
        <f t="shared" si="3"/>
        <v>0</v>
      </c>
      <c r="M23" s="82">
        <f>M24+M25+M26</f>
        <v>0</v>
      </c>
      <c r="N23" s="82">
        <f t="shared" si="3"/>
        <v>0</v>
      </c>
      <c r="O23" s="82">
        <f>O24+O25+O26</f>
        <v>0</v>
      </c>
      <c r="P23" s="82">
        <f>P24+P25+P26</f>
        <v>0</v>
      </c>
      <c r="Q23" s="82">
        <f>Q24+Q25+Q26</f>
        <v>0</v>
      </c>
    </row>
    <row r="24" spans="2:17" ht="21" customHeight="1" x14ac:dyDescent="0.2">
      <c r="B24" s="15" t="s">
        <v>39</v>
      </c>
      <c r="C24" s="8" t="s">
        <v>40</v>
      </c>
      <c r="D24" s="188" t="s">
        <v>209</v>
      </c>
      <c r="E24" s="82">
        <f t="shared" si="0"/>
        <v>0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 ht="21" customHeight="1" x14ac:dyDescent="0.2">
      <c r="B25" s="15" t="s">
        <v>41</v>
      </c>
      <c r="C25" s="6">
        <v>212</v>
      </c>
      <c r="D25" s="184">
        <v>112</v>
      </c>
      <c r="E25" s="82">
        <f t="shared" si="0"/>
        <v>0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21" customHeight="1" x14ac:dyDescent="0.2">
      <c r="B26" s="15" t="s">
        <v>42</v>
      </c>
      <c r="C26" s="8" t="s">
        <v>43</v>
      </c>
      <c r="D26" s="188" t="s">
        <v>210</v>
      </c>
      <c r="E26" s="82">
        <f t="shared" si="0"/>
        <v>0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21" customHeight="1" x14ac:dyDescent="0.2">
      <c r="B27" s="16" t="s">
        <v>44</v>
      </c>
      <c r="C27" s="10" t="s">
        <v>45</v>
      </c>
      <c r="D27" s="185"/>
      <c r="E27" s="82">
        <f t="shared" si="0"/>
        <v>0</v>
      </c>
      <c r="F27" s="82">
        <f>F29+F30+F34+F35+F39+F42</f>
        <v>0</v>
      </c>
      <c r="G27" s="82">
        <f t="shared" ref="G27:N27" si="4">G29+G30+G34+G35+G39+G42</f>
        <v>0</v>
      </c>
      <c r="H27" s="82">
        <f t="shared" si="4"/>
        <v>0</v>
      </c>
      <c r="I27" s="82">
        <f t="shared" si="4"/>
        <v>0</v>
      </c>
      <c r="J27" s="82">
        <f t="shared" si="4"/>
        <v>0</v>
      </c>
      <c r="K27" s="82">
        <f t="shared" si="4"/>
        <v>0</v>
      </c>
      <c r="L27" s="82">
        <f t="shared" si="4"/>
        <v>0</v>
      </c>
      <c r="M27" s="82">
        <f t="shared" si="4"/>
        <v>0</v>
      </c>
      <c r="N27" s="82">
        <f t="shared" si="4"/>
        <v>0</v>
      </c>
      <c r="O27" s="82">
        <f>O29+O30+O34+O35+O39+O42</f>
        <v>0</v>
      </c>
      <c r="P27" s="82">
        <f>P29+P30+P34+P35+P39+P42</f>
        <v>0</v>
      </c>
      <c r="Q27" s="82">
        <f>Q29+Q30+Q34+Q35+Q39+Q42</f>
        <v>0</v>
      </c>
    </row>
    <row r="28" spans="2:17" ht="15" customHeight="1" x14ac:dyDescent="0.2">
      <c r="B28" s="15" t="s">
        <v>32</v>
      </c>
      <c r="C28" s="7"/>
      <c r="D28" s="186"/>
      <c r="E28" s="82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 ht="21" customHeight="1" x14ac:dyDescent="0.2">
      <c r="B29" s="15" t="s">
        <v>46</v>
      </c>
      <c r="C29" s="8" t="s">
        <v>47</v>
      </c>
      <c r="D29" s="188" t="s">
        <v>205</v>
      </c>
      <c r="E29" s="82">
        <f t="shared" si="0"/>
        <v>0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17" ht="21" customHeight="1" x14ac:dyDescent="0.2">
      <c r="B30" s="15" t="s">
        <v>48</v>
      </c>
      <c r="C30" s="8" t="s">
        <v>49</v>
      </c>
      <c r="D30" s="183"/>
      <c r="E30" s="82">
        <f t="shared" si="0"/>
        <v>0</v>
      </c>
      <c r="F30" s="218">
        <f>F32+F33</f>
        <v>0</v>
      </c>
      <c r="G30" s="218">
        <f t="shared" ref="G30:Q30" si="5">G32+G33</f>
        <v>0</v>
      </c>
      <c r="H30" s="218">
        <f t="shared" si="5"/>
        <v>0</v>
      </c>
      <c r="I30" s="218">
        <f t="shared" si="5"/>
        <v>0</v>
      </c>
      <c r="J30" s="218">
        <f t="shared" si="5"/>
        <v>0</v>
      </c>
      <c r="K30" s="218">
        <f t="shared" si="5"/>
        <v>0</v>
      </c>
      <c r="L30" s="218">
        <f t="shared" si="5"/>
        <v>0</v>
      </c>
      <c r="M30" s="218">
        <f t="shared" si="5"/>
        <v>0</v>
      </c>
      <c r="N30" s="218">
        <f t="shared" si="5"/>
        <v>0</v>
      </c>
      <c r="O30" s="218">
        <f t="shared" si="5"/>
        <v>0</v>
      </c>
      <c r="P30" s="218">
        <f t="shared" si="5"/>
        <v>0</v>
      </c>
      <c r="Q30" s="218">
        <f t="shared" si="5"/>
        <v>0</v>
      </c>
    </row>
    <row r="31" spans="2:17" ht="10.5" customHeight="1" x14ac:dyDescent="0.2">
      <c r="B31" s="15" t="s">
        <v>33</v>
      </c>
      <c r="C31" s="8"/>
      <c r="D31" s="183"/>
      <c r="E31" s="82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</row>
    <row r="32" spans="2:17" ht="21" customHeight="1" x14ac:dyDescent="0.2">
      <c r="B32" s="15" t="s">
        <v>48</v>
      </c>
      <c r="C32" s="94" t="s">
        <v>49</v>
      </c>
      <c r="D32" s="188" t="s">
        <v>205</v>
      </c>
      <c r="E32" s="82">
        <f t="shared" si="0"/>
        <v>0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 ht="21" customHeight="1" x14ac:dyDescent="0.2">
      <c r="B33" s="15" t="s">
        <v>48</v>
      </c>
      <c r="C33" s="94" t="s">
        <v>49</v>
      </c>
      <c r="D33" s="188" t="s">
        <v>206</v>
      </c>
      <c r="E33" s="82">
        <f t="shared" si="0"/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 ht="21" customHeight="1" x14ac:dyDescent="0.2">
      <c r="B34" s="15" t="s">
        <v>50</v>
      </c>
      <c r="C34" s="8" t="s">
        <v>51</v>
      </c>
      <c r="D34" s="188" t="s">
        <v>205</v>
      </c>
      <c r="E34" s="82">
        <f t="shared" si="0"/>
        <v>0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 ht="21" customHeight="1" x14ac:dyDescent="0.2">
      <c r="B35" s="15" t="s">
        <v>52</v>
      </c>
      <c r="C35" s="8" t="s">
        <v>53</v>
      </c>
      <c r="D35" s="188" t="s">
        <v>205</v>
      </c>
      <c r="E35" s="82">
        <f t="shared" si="0"/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 ht="21" customHeight="1" x14ac:dyDescent="0.2">
      <c r="B36" s="15" t="s">
        <v>54</v>
      </c>
      <c r="C36" s="94" t="s">
        <v>207</v>
      </c>
      <c r="D36" s="183"/>
      <c r="E36" s="82">
        <f t="shared" si="0"/>
        <v>0</v>
      </c>
      <c r="F36" s="218">
        <f>F38+F39</f>
        <v>0</v>
      </c>
      <c r="G36" s="218">
        <f t="shared" ref="G36:Q36" si="6">G38+G39</f>
        <v>0</v>
      </c>
      <c r="H36" s="218">
        <f t="shared" si="6"/>
        <v>0</v>
      </c>
      <c r="I36" s="218">
        <f t="shared" si="6"/>
        <v>0</v>
      </c>
      <c r="J36" s="218">
        <f t="shared" si="6"/>
        <v>0</v>
      </c>
      <c r="K36" s="218">
        <f t="shared" si="6"/>
        <v>0</v>
      </c>
      <c r="L36" s="218">
        <f t="shared" si="6"/>
        <v>0</v>
      </c>
      <c r="M36" s="218">
        <f t="shared" si="6"/>
        <v>0</v>
      </c>
      <c r="N36" s="218">
        <f t="shared" si="6"/>
        <v>0</v>
      </c>
      <c r="O36" s="218">
        <f t="shared" si="6"/>
        <v>0</v>
      </c>
      <c r="P36" s="218">
        <f t="shared" si="6"/>
        <v>0</v>
      </c>
      <c r="Q36" s="218">
        <f t="shared" si="6"/>
        <v>0</v>
      </c>
    </row>
    <row r="37" spans="2:17" ht="11.25" customHeight="1" x14ac:dyDescent="0.2">
      <c r="B37" s="15" t="s">
        <v>33</v>
      </c>
      <c r="C37" s="8"/>
      <c r="D37" s="183"/>
      <c r="E37" s="82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</row>
    <row r="38" spans="2:17" ht="21" customHeight="1" x14ac:dyDescent="0.2">
      <c r="B38" s="15" t="s">
        <v>54</v>
      </c>
      <c r="C38" s="94" t="s">
        <v>207</v>
      </c>
      <c r="D38" s="188" t="s">
        <v>208</v>
      </c>
      <c r="E38" s="82">
        <f t="shared" si="0"/>
        <v>0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 ht="21" customHeight="1" x14ac:dyDescent="0.2">
      <c r="B39" s="15" t="s">
        <v>54</v>
      </c>
      <c r="C39" s="6">
        <v>225</v>
      </c>
      <c r="D39" s="184">
        <v>244</v>
      </c>
      <c r="E39" s="82">
        <f t="shared" si="0"/>
        <v>0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 ht="14.25" customHeight="1" x14ac:dyDescent="0.2">
      <c r="B40" s="15" t="s">
        <v>32</v>
      </c>
      <c r="C40" s="6"/>
      <c r="D40" s="184"/>
      <c r="E40" s="82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</row>
    <row r="41" spans="2:17" ht="21" customHeight="1" x14ac:dyDescent="0.2">
      <c r="B41" s="15" t="s">
        <v>152</v>
      </c>
      <c r="C41" s="6"/>
      <c r="D41" s="184"/>
      <c r="E41" s="82">
        <f t="shared" si="0"/>
        <v>0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 ht="21" customHeight="1" x14ac:dyDescent="0.2">
      <c r="B42" s="15" t="s">
        <v>106</v>
      </c>
      <c r="C42" s="6">
        <v>226</v>
      </c>
      <c r="D42" s="184"/>
      <c r="E42" s="82">
        <f t="shared" si="0"/>
        <v>0</v>
      </c>
      <c r="F42" s="218">
        <f>F44+F47</f>
        <v>0</v>
      </c>
      <c r="G42" s="218">
        <f t="shared" ref="G42:Q42" si="7">G44+G47</f>
        <v>0</v>
      </c>
      <c r="H42" s="218">
        <f>H44+H47</f>
        <v>0</v>
      </c>
      <c r="I42" s="218">
        <f t="shared" si="7"/>
        <v>0</v>
      </c>
      <c r="J42" s="218">
        <f t="shared" si="7"/>
        <v>0</v>
      </c>
      <c r="K42" s="218">
        <f t="shared" si="7"/>
        <v>0</v>
      </c>
      <c r="L42" s="218">
        <f t="shared" si="7"/>
        <v>0</v>
      </c>
      <c r="M42" s="218">
        <f t="shared" si="7"/>
        <v>0</v>
      </c>
      <c r="N42" s="218">
        <f t="shared" si="7"/>
        <v>0</v>
      </c>
      <c r="O42" s="218">
        <f t="shared" si="7"/>
        <v>0</v>
      </c>
      <c r="P42" s="218">
        <f t="shared" si="7"/>
        <v>0</v>
      </c>
      <c r="Q42" s="218">
        <f t="shared" si="7"/>
        <v>0</v>
      </c>
    </row>
    <row r="43" spans="2:17" ht="12.75" customHeight="1" x14ac:dyDescent="0.2">
      <c r="B43" s="15" t="s">
        <v>33</v>
      </c>
      <c r="C43" s="6"/>
      <c r="D43" s="184"/>
      <c r="E43" s="82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</row>
    <row r="44" spans="2:17" ht="21" customHeight="1" x14ac:dyDescent="0.2">
      <c r="B44" s="15" t="s">
        <v>106</v>
      </c>
      <c r="C44" s="6">
        <v>226</v>
      </c>
      <c r="D44" s="184">
        <v>243</v>
      </c>
      <c r="E44" s="82">
        <f t="shared" si="0"/>
        <v>0</v>
      </c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 ht="14.25" customHeight="1" x14ac:dyDescent="0.2">
      <c r="B45" s="15" t="s">
        <v>32</v>
      </c>
      <c r="C45" s="6"/>
      <c r="D45" s="184"/>
      <c r="E45" s="82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</row>
    <row r="46" spans="2:17" ht="21" customHeight="1" x14ac:dyDescent="0.2">
      <c r="B46" s="15" t="s">
        <v>153</v>
      </c>
      <c r="C46" s="6"/>
      <c r="D46" s="184"/>
      <c r="E46" s="82">
        <f t="shared" si="0"/>
        <v>0</v>
      </c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 ht="21" customHeight="1" x14ac:dyDescent="0.2">
      <c r="B47" s="15" t="s">
        <v>106</v>
      </c>
      <c r="C47" s="6">
        <v>226</v>
      </c>
      <c r="D47" s="184">
        <v>244</v>
      </c>
      <c r="E47" s="82">
        <f t="shared" si="0"/>
        <v>0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 ht="38.450000000000003" customHeight="1" x14ac:dyDescent="0.2">
      <c r="B48" s="16" t="s">
        <v>99</v>
      </c>
      <c r="C48" s="9">
        <v>240</v>
      </c>
      <c r="D48" s="187"/>
      <c r="E48" s="82">
        <f t="shared" si="0"/>
        <v>0</v>
      </c>
      <c r="F48" s="82">
        <f>F50</f>
        <v>0</v>
      </c>
      <c r="G48" s="82">
        <f t="shared" ref="G48:N48" si="8">G50</f>
        <v>0</v>
      </c>
      <c r="H48" s="82">
        <f t="shared" si="8"/>
        <v>0</v>
      </c>
      <c r="I48" s="82">
        <f t="shared" si="8"/>
        <v>0</v>
      </c>
      <c r="J48" s="82">
        <f t="shared" si="8"/>
        <v>0</v>
      </c>
      <c r="K48" s="82">
        <f t="shared" si="8"/>
        <v>0</v>
      </c>
      <c r="L48" s="82">
        <f t="shared" si="8"/>
        <v>0</v>
      </c>
      <c r="M48" s="82">
        <f t="shared" si="8"/>
        <v>0</v>
      </c>
      <c r="N48" s="82">
        <f t="shared" si="8"/>
        <v>0</v>
      </c>
      <c r="O48" s="82">
        <f>O50</f>
        <v>0</v>
      </c>
      <c r="P48" s="82">
        <f>P50</f>
        <v>0</v>
      </c>
      <c r="Q48" s="82">
        <f>Q50</f>
        <v>0</v>
      </c>
    </row>
    <row r="49" spans="2:17" ht="10.5" customHeight="1" x14ac:dyDescent="0.2">
      <c r="B49" s="15" t="s">
        <v>32</v>
      </c>
      <c r="C49" s="6"/>
      <c r="D49" s="184"/>
      <c r="E49" s="82">
        <f t="shared" si="0"/>
        <v>0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ht="46.15" customHeight="1" x14ac:dyDescent="0.2">
      <c r="B50" s="17" t="s">
        <v>100</v>
      </c>
      <c r="C50" s="8" t="s">
        <v>55</v>
      </c>
      <c r="D50" s="183"/>
      <c r="E50" s="82">
        <f t="shared" si="0"/>
        <v>0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 ht="21" customHeight="1" x14ac:dyDescent="0.2">
      <c r="B51" s="16" t="s">
        <v>56</v>
      </c>
      <c r="C51" s="10" t="s">
        <v>57</v>
      </c>
      <c r="D51" s="185"/>
      <c r="E51" s="82">
        <f t="shared" si="0"/>
        <v>0</v>
      </c>
      <c r="F51" s="82">
        <f>F53+F54</f>
        <v>0</v>
      </c>
      <c r="G51" s="82">
        <f t="shared" ref="G51:M51" si="9">G53+G54</f>
        <v>0</v>
      </c>
      <c r="H51" s="82">
        <f t="shared" si="9"/>
        <v>0</v>
      </c>
      <c r="I51" s="82">
        <f t="shared" si="9"/>
        <v>0</v>
      </c>
      <c r="J51" s="82">
        <f t="shared" si="9"/>
        <v>0</v>
      </c>
      <c r="K51" s="82">
        <f t="shared" si="9"/>
        <v>0</v>
      </c>
      <c r="L51" s="82">
        <f t="shared" si="9"/>
        <v>0</v>
      </c>
      <c r="M51" s="82">
        <f t="shared" si="9"/>
        <v>0</v>
      </c>
      <c r="N51" s="82">
        <f>N53+N54</f>
        <v>0</v>
      </c>
      <c r="O51" s="82">
        <f>O53+O54</f>
        <v>0</v>
      </c>
      <c r="P51" s="82">
        <f>P53+P54</f>
        <v>0</v>
      </c>
      <c r="Q51" s="82">
        <f>Q53+Q54</f>
        <v>0</v>
      </c>
    </row>
    <row r="52" spans="2:17" ht="9.75" customHeight="1" x14ac:dyDescent="0.2">
      <c r="B52" s="15" t="s">
        <v>32</v>
      </c>
      <c r="C52" s="7"/>
      <c r="D52" s="186"/>
      <c r="E52" s="82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ht="21" customHeight="1" x14ac:dyDescent="0.2">
      <c r="B53" s="15" t="s">
        <v>58</v>
      </c>
      <c r="C53" s="8" t="s">
        <v>59</v>
      </c>
      <c r="D53" s="188" t="s">
        <v>211</v>
      </c>
      <c r="E53" s="82">
        <f t="shared" si="0"/>
        <v>0</v>
      </c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 ht="35.450000000000003" customHeight="1" x14ac:dyDescent="0.2">
      <c r="B54" s="15" t="s">
        <v>60</v>
      </c>
      <c r="C54" s="8" t="s">
        <v>61</v>
      </c>
      <c r="D54" s="183"/>
      <c r="E54" s="82">
        <f t="shared" si="0"/>
        <v>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 ht="21" customHeight="1" x14ac:dyDescent="0.2">
      <c r="B55" s="16" t="s">
        <v>62</v>
      </c>
      <c r="C55" s="10" t="s">
        <v>63</v>
      </c>
      <c r="D55" s="185"/>
      <c r="E55" s="82">
        <f t="shared" si="0"/>
        <v>0</v>
      </c>
      <c r="F55" s="216">
        <f>F57+F58+F59+F60+F61+F62+F63</f>
        <v>0</v>
      </c>
      <c r="G55" s="216">
        <f>G57+G58+G59+G60+G61+G62+G63</f>
        <v>0</v>
      </c>
      <c r="H55" s="216">
        <f>H57+H58+H59+H60+H61+H62+H63</f>
        <v>0</v>
      </c>
      <c r="I55" s="216">
        <f t="shared" ref="I55:Q55" si="10">I57+I58+I59+I60+I61+I62+I63</f>
        <v>0</v>
      </c>
      <c r="J55" s="216">
        <f>J57+J58+J59+J60+J61+J62+J63</f>
        <v>0</v>
      </c>
      <c r="K55" s="216">
        <f t="shared" si="10"/>
        <v>0</v>
      </c>
      <c r="L55" s="216">
        <f t="shared" si="10"/>
        <v>0</v>
      </c>
      <c r="M55" s="216">
        <f t="shared" si="10"/>
        <v>0</v>
      </c>
      <c r="N55" s="216">
        <f>N57+N58+N59+N60+N61+N62+N63</f>
        <v>0</v>
      </c>
      <c r="O55" s="216">
        <f t="shared" si="10"/>
        <v>0</v>
      </c>
      <c r="P55" s="216">
        <f t="shared" si="10"/>
        <v>0</v>
      </c>
      <c r="Q55" s="216">
        <f t="shared" si="10"/>
        <v>0</v>
      </c>
    </row>
    <row r="56" spans="2:17" ht="10.5" customHeight="1" x14ac:dyDescent="0.2">
      <c r="B56" s="93" t="s">
        <v>33</v>
      </c>
      <c r="C56" s="10"/>
      <c r="D56" s="185"/>
      <c r="E56" s="82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</row>
    <row r="57" spans="2:17" ht="21" customHeight="1" x14ac:dyDescent="0.2">
      <c r="B57" s="93" t="s">
        <v>62</v>
      </c>
      <c r="C57" s="94" t="s">
        <v>63</v>
      </c>
      <c r="D57" s="188" t="s">
        <v>212</v>
      </c>
      <c r="E57" s="82">
        <f t="shared" si="0"/>
        <v>0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pans="2:17" ht="21" customHeight="1" x14ac:dyDescent="0.2">
      <c r="B58" s="93" t="s">
        <v>62</v>
      </c>
      <c r="C58" s="94" t="s">
        <v>63</v>
      </c>
      <c r="D58" s="188" t="s">
        <v>205</v>
      </c>
      <c r="E58" s="82">
        <f t="shared" si="0"/>
        <v>0</v>
      </c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pans="2:17" ht="21" customHeight="1" x14ac:dyDescent="0.2">
      <c r="B59" s="93" t="s">
        <v>62</v>
      </c>
      <c r="C59" s="94" t="s">
        <v>63</v>
      </c>
      <c r="D59" s="188" t="s">
        <v>206</v>
      </c>
      <c r="E59" s="82">
        <f t="shared" si="0"/>
        <v>0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pans="2:17" ht="21" customHeight="1" x14ac:dyDescent="0.2">
      <c r="B60" s="93" t="s">
        <v>62</v>
      </c>
      <c r="C60" s="94" t="s">
        <v>63</v>
      </c>
      <c r="D60" s="188" t="s">
        <v>213</v>
      </c>
      <c r="E60" s="82">
        <f t="shared" si="0"/>
        <v>0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2:17" ht="21" customHeight="1" x14ac:dyDescent="0.2">
      <c r="B61" s="93" t="s">
        <v>62</v>
      </c>
      <c r="C61" s="94" t="s">
        <v>63</v>
      </c>
      <c r="D61" s="188" t="s">
        <v>214</v>
      </c>
      <c r="E61" s="82">
        <f t="shared" si="0"/>
        <v>0</v>
      </c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pans="2:17" ht="21" customHeight="1" x14ac:dyDescent="0.2">
      <c r="B62" s="93" t="s">
        <v>62</v>
      </c>
      <c r="C62" s="94" t="s">
        <v>63</v>
      </c>
      <c r="D62" s="188" t="s">
        <v>215</v>
      </c>
      <c r="E62" s="82">
        <f t="shared" si="0"/>
        <v>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pans="2:17" ht="21" customHeight="1" x14ac:dyDescent="0.2">
      <c r="B63" s="93" t="s">
        <v>62</v>
      </c>
      <c r="C63" s="94" t="s">
        <v>63</v>
      </c>
      <c r="D63" s="188" t="s">
        <v>216</v>
      </c>
      <c r="E63" s="82">
        <f t="shared" si="0"/>
        <v>0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pans="2:17" ht="35.450000000000003" customHeight="1" x14ac:dyDescent="0.2">
      <c r="B64" s="16" t="s">
        <v>64</v>
      </c>
      <c r="C64" s="10" t="s">
        <v>65</v>
      </c>
      <c r="D64" s="185"/>
      <c r="E64" s="82">
        <f t="shared" si="0"/>
        <v>0</v>
      </c>
      <c r="F64" s="82">
        <f>F66+F67+F68+F69</f>
        <v>0</v>
      </c>
      <c r="G64" s="82">
        <f t="shared" ref="G64:N64" si="11">G66+G67+G68+G69</f>
        <v>0</v>
      </c>
      <c r="H64" s="82">
        <f t="shared" si="11"/>
        <v>0</v>
      </c>
      <c r="I64" s="82">
        <f t="shared" si="11"/>
        <v>0</v>
      </c>
      <c r="J64" s="82">
        <f t="shared" si="11"/>
        <v>0</v>
      </c>
      <c r="K64" s="82">
        <f t="shared" si="11"/>
        <v>0</v>
      </c>
      <c r="L64" s="82">
        <f t="shared" si="11"/>
        <v>0</v>
      </c>
      <c r="M64" s="82">
        <f t="shared" si="11"/>
        <v>0</v>
      </c>
      <c r="N64" s="82">
        <f t="shared" si="11"/>
        <v>0</v>
      </c>
      <c r="O64" s="82">
        <f>O66+O67+O68+O69</f>
        <v>0</v>
      </c>
      <c r="P64" s="82">
        <f>P66+P67+P68+P69</f>
        <v>0</v>
      </c>
      <c r="Q64" s="82">
        <f>Q66+Q67+Q68+Q69</f>
        <v>0</v>
      </c>
    </row>
    <row r="65" spans="2:17" ht="9.75" customHeight="1" x14ac:dyDescent="0.2">
      <c r="B65" s="15" t="s">
        <v>32</v>
      </c>
      <c r="C65" s="7"/>
      <c r="D65" s="186"/>
      <c r="E65" s="82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ht="27.6" customHeight="1" x14ac:dyDescent="0.2">
      <c r="B66" s="15" t="s">
        <v>66</v>
      </c>
      <c r="C66" s="8" t="s">
        <v>67</v>
      </c>
      <c r="D66" s="188" t="s">
        <v>205</v>
      </c>
      <c r="E66" s="82">
        <f t="shared" si="0"/>
        <v>0</v>
      </c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 ht="27.6" customHeight="1" x14ac:dyDescent="0.2">
      <c r="B67" s="15" t="s">
        <v>68</v>
      </c>
      <c r="C67" s="8" t="s">
        <v>69</v>
      </c>
      <c r="D67" s="183"/>
      <c r="E67" s="82">
        <f t="shared" si="0"/>
        <v>0</v>
      </c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 ht="37.9" customHeight="1" x14ac:dyDescent="0.2">
      <c r="B68" s="15" t="s">
        <v>80</v>
      </c>
      <c r="C68" s="8" t="s">
        <v>81</v>
      </c>
      <c r="D68" s="183"/>
      <c r="E68" s="82">
        <f t="shared" si="0"/>
        <v>0</v>
      </c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 ht="21" customHeight="1" x14ac:dyDescent="0.2">
      <c r="B69" s="15" t="s">
        <v>70</v>
      </c>
      <c r="C69" s="8" t="s">
        <v>71</v>
      </c>
      <c r="D69" s="188" t="s">
        <v>205</v>
      </c>
      <c r="E69" s="82">
        <f t="shared" si="0"/>
        <v>0</v>
      </c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 ht="12.75" customHeight="1" x14ac:dyDescent="0.2">
      <c r="B70" s="15" t="s">
        <v>32</v>
      </c>
      <c r="C70" s="8"/>
      <c r="D70" s="183"/>
      <c r="E70" s="82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</row>
    <row r="71" spans="2:17" ht="21" customHeight="1" x14ac:dyDescent="0.2">
      <c r="B71" s="15" t="s">
        <v>154</v>
      </c>
      <c r="C71" s="8"/>
      <c r="D71" s="183"/>
      <c r="E71" s="82">
        <f t="shared" si="0"/>
        <v>0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 ht="21" customHeight="1" x14ac:dyDescent="0.2">
      <c r="B72" s="15" t="s">
        <v>155</v>
      </c>
      <c r="C72" s="8"/>
      <c r="D72" s="183"/>
      <c r="E72" s="82">
        <f t="shared" si="0"/>
        <v>0</v>
      </c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 ht="21" customHeight="1" x14ac:dyDescent="0.2">
      <c r="B73" s="15" t="s">
        <v>156</v>
      </c>
      <c r="C73" s="8"/>
      <c r="D73" s="183"/>
      <c r="E73" s="82">
        <f t="shared" si="0"/>
        <v>0</v>
      </c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 ht="21" customHeight="1" x14ac:dyDescent="0.2">
      <c r="B74" s="15" t="s">
        <v>157</v>
      </c>
      <c r="C74" s="8"/>
      <c r="D74" s="183"/>
      <c r="E74" s="82">
        <f t="shared" si="0"/>
        <v>0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 ht="21" customHeight="1" x14ac:dyDescent="0.2">
      <c r="B75" s="16" t="s">
        <v>72</v>
      </c>
      <c r="C75" s="10" t="s">
        <v>73</v>
      </c>
      <c r="D75" s="185"/>
      <c r="E75" s="82">
        <f t="shared" si="0"/>
        <v>0</v>
      </c>
      <c r="F75" s="82">
        <f>F77+F78</f>
        <v>0</v>
      </c>
      <c r="G75" s="82">
        <f t="shared" ref="G75:N75" si="12">G77+G78</f>
        <v>0</v>
      </c>
      <c r="H75" s="82">
        <f t="shared" si="12"/>
        <v>0</v>
      </c>
      <c r="I75" s="82">
        <f t="shared" si="12"/>
        <v>0</v>
      </c>
      <c r="J75" s="82">
        <f t="shared" si="12"/>
        <v>0</v>
      </c>
      <c r="K75" s="82">
        <f t="shared" si="12"/>
        <v>0</v>
      </c>
      <c r="L75" s="82">
        <f t="shared" si="12"/>
        <v>0</v>
      </c>
      <c r="M75" s="82">
        <f t="shared" si="12"/>
        <v>0</v>
      </c>
      <c r="N75" s="82">
        <f t="shared" si="12"/>
        <v>0</v>
      </c>
      <c r="O75" s="82">
        <f>O77+O78</f>
        <v>0</v>
      </c>
      <c r="P75" s="82">
        <f>P77+P78</f>
        <v>0</v>
      </c>
      <c r="Q75" s="82">
        <f>Q77+Q78</f>
        <v>0</v>
      </c>
    </row>
    <row r="76" spans="2:17" ht="14.25" customHeight="1" x14ac:dyDescent="0.2">
      <c r="B76" s="15" t="s">
        <v>32</v>
      </c>
      <c r="C76" s="7"/>
      <c r="D76" s="186"/>
      <c r="E76" s="82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ht="33.6" customHeight="1" x14ac:dyDescent="0.2">
      <c r="B77" s="15" t="s">
        <v>74</v>
      </c>
      <c r="C77" s="8" t="s">
        <v>75</v>
      </c>
      <c r="D77" s="183"/>
      <c r="E77" s="82">
        <f t="shared" si="0"/>
        <v>0</v>
      </c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 ht="31.15" customHeight="1" x14ac:dyDescent="0.2">
      <c r="B78" s="15" t="s">
        <v>76</v>
      </c>
      <c r="C78" s="8" t="s">
        <v>77</v>
      </c>
      <c r="D78" s="183"/>
      <c r="E78" s="82">
        <f t="shared" si="0"/>
        <v>0</v>
      </c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 ht="14.25" customHeight="1" x14ac:dyDescent="0.2">
      <c r="B79" s="15" t="s">
        <v>78</v>
      </c>
      <c r="C79" s="7"/>
      <c r="D79" s="186"/>
      <c r="E79" s="82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ht="21" customHeight="1" x14ac:dyDescent="0.2">
      <c r="B80" s="15" t="s">
        <v>79</v>
      </c>
      <c r="C80" s="8" t="s">
        <v>36</v>
      </c>
      <c r="D80" s="183"/>
      <c r="E80" s="82">
        <f>F80+G80+H80+I80+J80+K80+L80+M80+N80+O80+P80+Q80</f>
        <v>0</v>
      </c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</sheetData>
  <sheetProtection sheet="1" formatCells="0" formatColumns="0" formatRows="0"/>
  <mergeCells count="16">
    <mergeCell ref="B11:Q11"/>
    <mergeCell ref="B12:Q12"/>
    <mergeCell ref="B13:Q13"/>
    <mergeCell ref="B14:Q14"/>
    <mergeCell ref="B15:Q15"/>
    <mergeCell ref="B17:B18"/>
    <mergeCell ref="C17:C18"/>
    <mergeCell ref="D17:D18"/>
    <mergeCell ref="E17:E18"/>
    <mergeCell ref="F17:Q17"/>
    <mergeCell ref="K8:Q8"/>
    <mergeCell ref="P1:Q1"/>
    <mergeCell ref="K2:Q2"/>
    <mergeCell ref="O4:P4"/>
    <mergeCell ref="O6:P6"/>
    <mergeCell ref="N7:Q7"/>
  </mergeCells>
  <pageMargins left="1.1811023622047245" right="0.15748031496062992" top="0.15748031496062992" bottom="0.15748031496062992" header="0.15748031496062992" footer="0.15748031496062992"/>
  <pageSetup paperSize="9" scale="31" orientation="portrait" r:id="rId1"/>
  <headerFooter>
    <oddFooter>&amp;C&amp;P</oddFooter>
  </headerFooter>
  <ignoredErrors>
    <ignoredError sqref="C24:Q29 C30:E80" numberStoredAsText="1"/>
    <ignoredError sqref="F30:Q80" numberStoredAsText="1" unlockedFormula="1"/>
    <ignoredError sqref="G19:Q19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H80"/>
  <sheetViews>
    <sheetView view="pageBreakPreview" zoomScale="60" zoomScaleNormal="70" workbookViewId="0">
      <selection activeCell="H19" sqref="H19"/>
    </sheetView>
  </sheetViews>
  <sheetFormatPr defaultRowHeight="12.75" x14ac:dyDescent="0.2"/>
  <cols>
    <col min="1" max="1" width="1.28515625" customWidth="1"/>
    <col min="2" max="2" width="54.7109375" customWidth="1"/>
    <col min="3" max="4" width="11.42578125" customWidth="1"/>
    <col min="5" max="5" width="16" customWidth="1"/>
    <col min="6" max="14" width="14.7109375" customWidth="1"/>
    <col min="15" max="15" width="17.28515625" customWidth="1"/>
    <col min="16" max="16" width="16.5703125" customWidth="1"/>
    <col min="17" max="17" width="20.7109375" customWidth="1"/>
  </cols>
  <sheetData>
    <row r="1" spans="2:34" x14ac:dyDescent="0.2">
      <c r="F1" s="2"/>
      <c r="G1" s="2"/>
      <c r="H1" s="2"/>
      <c r="I1" s="2"/>
      <c r="J1" s="2"/>
      <c r="K1" s="29"/>
      <c r="L1" s="29"/>
      <c r="M1" s="29"/>
      <c r="N1" s="29"/>
      <c r="O1" s="29"/>
      <c r="P1" s="443" t="s">
        <v>270</v>
      </c>
      <c r="Q1" s="443"/>
    </row>
    <row r="2" spans="2:34" ht="12.75" customHeight="1" x14ac:dyDescent="0.2">
      <c r="F2" s="2"/>
      <c r="G2" s="2"/>
      <c r="H2" s="2"/>
      <c r="I2" s="2"/>
      <c r="J2" s="2"/>
      <c r="K2" s="444"/>
      <c r="L2" s="444"/>
      <c r="M2" s="444"/>
      <c r="N2" s="444"/>
      <c r="O2" s="444"/>
      <c r="P2" s="444"/>
      <c r="Q2" s="444"/>
    </row>
    <row r="3" spans="2:34" x14ac:dyDescent="0.2">
      <c r="F3" s="2"/>
      <c r="G3" s="2"/>
      <c r="H3" s="2"/>
      <c r="I3" s="2"/>
      <c r="J3" s="2"/>
      <c r="K3" s="29"/>
      <c r="L3" s="29"/>
      <c r="M3" s="29"/>
      <c r="N3" s="29"/>
      <c r="O3" s="29"/>
      <c r="P3" s="29"/>
      <c r="Q3" s="196"/>
    </row>
    <row r="4" spans="2:34" ht="13.15" customHeight="1" x14ac:dyDescent="0.2">
      <c r="F4" s="2"/>
      <c r="G4" s="2"/>
      <c r="H4" s="2"/>
      <c r="I4" s="2"/>
      <c r="J4" s="2"/>
      <c r="K4" s="67"/>
      <c r="L4" s="67"/>
      <c r="M4" s="67"/>
      <c r="N4" s="67"/>
      <c r="O4" s="445" t="s">
        <v>218</v>
      </c>
      <c r="P4" s="445"/>
      <c r="Q4" s="67"/>
    </row>
    <row r="5" spans="2:34" ht="24.75" customHeight="1" x14ac:dyDescent="0.2">
      <c r="F5" s="2"/>
      <c r="G5" s="2"/>
      <c r="H5" s="2"/>
      <c r="I5" s="2"/>
      <c r="J5" s="2"/>
      <c r="K5" s="189"/>
      <c r="L5" s="189"/>
      <c r="M5" s="189"/>
      <c r="N5" s="190"/>
      <c r="O5" s="190" t="s">
        <v>237</v>
      </c>
      <c r="P5" s="190"/>
      <c r="Q5" s="190"/>
    </row>
    <row r="6" spans="2:34" ht="11.45" customHeight="1" x14ac:dyDescent="0.2">
      <c r="F6" s="2"/>
      <c r="G6" s="2"/>
      <c r="H6" s="2"/>
      <c r="I6" s="2"/>
      <c r="J6" s="2"/>
      <c r="K6" s="29"/>
      <c r="L6" s="29"/>
      <c r="M6" s="29"/>
      <c r="N6" s="29"/>
      <c r="O6" s="446" t="s">
        <v>219</v>
      </c>
      <c r="P6" s="446"/>
      <c r="Q6" s="68"/>
    </row>
    <row r="7" spans="2:34" ht="15.6" customHeight="1" x14ac:dyDescent="0.2">
      <c r="F7" s="2"/>
      <c r="G7" s="2"/>
      <c r="H7" s="2"/>
      <c r="I7" s="2"/>
      <c r="J7" s="2"/>
      <c r="K7" s="69"/>
      <c r="L7" s="69"/>
      <c r="M7" s="69"/>
      <c r="N7" s="447" t="s">
        <v>253</v>
      </c>
      <c r="O7" s="447"/>
      <c r="P7" s="447"/>
      <c r="Q7" s="447"/>
    </row>
    <row r="8" spans="2:34" ht="10.9" customHeight="1" x14ac:dyDescent="0.2">
      <c r="F8" s="2"/>
      <c r="G8" s="2"/>
      <c r="H8" s="2"/>
      <c r="I8" s="2"/>
      <c r="J8" s="2"/>
      <c r="K8" s="428" t="s">
        <v>124</v>
      </c>
      <c r="L8" s="428"/>
      <c r="M8" s="428"/>
      <c r="N8" s="428"/>
      <c r="O8" s="428"/>
      <c r="P8" s="428"/>
      <c r="Q8" s="428"/>
    </row>
    <row r="9" spans="2:34" x14ac:dyDescent="0.2">
      <c r="F9" s="2"/>
      <c r="G9" s="2"/>
      <c r="H9" s="2"/>
      <c r="I9" s="2"/>
      <c r="J9" s="2"/>
      <c r="L9" s="83"/>
      <c r="M9" s="83"/>
      <c r="N9" s="83"/>
      <c r="O9" s="191" t="s">
        <v>263</v>
      </c>
      <c r="P9" s="199" t="s">
        <v>261</v>
      </c>
      <c r="Q9" s="70" t="s">
        <v>220</v>
      </c>
    </row>
    <row r="11" spans="2:34" ht="18" x14ac:dyDescent="0.2">
      <c r="B11" s="448" t="s">
        <v>108</v>
      </c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</row>
    <row r="12" spans="2:34" ht="13.9" customHeight="1" x14ac:dyDescent="0.2">
      <c r="B12" s="449" t="s">
        <v>230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</row>
    <row r="13" spans="2:34" ht="16.5" x14ac:dyDescent="0.2">
      <c r="B13" s="450" t="s">
        <v>107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</row>
    <row r="14" spans="2:34" ht="12.75" customHeight="1" x14ac:dyDescent="0.2">
      <c r="B14" s="342" t="str">
        <f>'Заголовочный раздел'!B19:V19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  <c r="AE14" s="1"/>
      <c r="AF14" s="1"/>
      <c r="AG14" s="1"/>
      <c r="AH14" s="1"/>
    </row>
    <row r="15" spans="2:34" ht="16.5" x14ac:dyDescent="0.2">
      <c r="B15" s="455" t="s">
        <v>4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17" ht="12.75" customHeight="1" x14ac:dyDescent="0.2">
      <c r="B17" s="453" t="s">
        <v>11</v>
      </c>
      <c r="C17" s="451" t="s">
        <v>35</v>
      </c>
      <c r="D17" s="451" t="s">
        <v>165</v>
      </c>
      <c r="E17" s="438" t="s">
        <v>191</v>
      </c>
      <c r="F17" s="456" t="s">
        <v>192</v>
      </c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8"/>
    </row>
    <row r="18" spans="2:17" ht="18" customHeight="1" x14ac:dyDescent="0.2">
      <c r="B18" s="454"/>
      <c r="C18" s="452"/>
      <c r="D18" s="452"/>
      <c r="E18" s="439"/>
      <c r="F18" s="197" t="s">
        <v>193</v>
      </c>
      <c r="G18" s="197" t="s">
        <v>194</v>
      </c>
      <c r="H18" s="197" t="s">
        <v>195</v>
      </c>
      <c r="I18" s="197" t="s">
        <v>196</v>
      </c>
      <c r="J18" s="197" t="s">
        <v>197</v>
      </c>
      <c r="K18" s="197" t="s">
        <v>198</v>
      </c>
      <c r="L18" s="197" t="s">
        <v>199</v>
      </c>
      <c r="M18" s="197" t="s">
        <v>200</v>
      </c>
      <c r="N18" s="197" t="s">
        <v>201</v>
      </c>
      <c r="O18" s="197" t="s">
        <v>202</v>
      </c>
      <c r="P18" s="197" t="s">
        <v>203</v>
      </c>
      <c r="Q18" s="197" t="s">
        <v>204</v>
      </c>
    </row>
    <row r="19" spans="2:17" ht="18" customHeight="1" x14ac:dyDescent="0.2">
      <c r="B19" s="12" t="s">
        <v>97</v>
      </c>
      <c r="C19" s="14"/>
      <c r="D19" s="14"/>
      <c r="E19" s="82">
        <f t="shared" ref="E19:E78" si="0">F19+G19+H19+I19+J19+K19+L19+M19+N19+O19+P19+Q19</f>
        <v>0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2:17" ht="18" customHeight="1" x14ac:dyDescent="0.2">
      <c r="B20" s="12" t="s">
        <v>102</v>
      </c>
      <c r="C20" s="14"/>
      <c r="D20" s="14"/>
      <c r="E20" s="82">
        <f t="shared" si="0"/>
        <v>0</v>
      </c>
      <c r="F20" s="81">
        <f>F21-F19</f>
        <v>0</v>
      </c>
      <c r="G20" s="81">
        <f t="shared" ref="G20:Q20" si="1">G21-G19</f>
        <v>0</v>
      </c>
      <c r="H20" s="81">
        <f t="shared" si="1"/>
        <v>0</v>
      </c>
      <c r="I20" s="81">
        <f t="shared" si="1"/>
        <v>0</v>
      </c>
      <c r="J20" s="81">
        <f t="shared" si="1"/>
        <v>0</v>
      </c>
      <c r="K20" s="81">
        <f t="shared" si="1"/>
        <v>0</v>
      </c>
      <c r="L20" s="81">
        <f t="shared" si="1"/>
        <v>0</v>
      </c>
      <c r="M20" s="81">
        <f t="shared" si="1"/>
        <v>0</v>
      </c>
      <c r="N20" s="81">
        <f t="shared" si="1"/>
        <v>0</v>
      </c>
      <c r="O20" s="81">
        <f t="shared" si="1"/>
        <v>0</v>
      </c>
      <c r="P20" s="81">
        <f t="shared" si="1"/>
        <v>0</v>
      </c>
      <c r="Q20" s="81">
        <f t="shared" si="1"/>
        <v>0</v>
      </c>
    </row>
    <row r="21" spans="2:17" ht="21" customHeight="1" x14ac:dyDescent="0.2">
      <c r="B21" s="12" t="s">
        <v>38</v>
      </c>
      <c r="C21" s="13"/>
      <c r="D21" s="13"/>
      <c r="E21" s="82">
        <f t="shared" si="0"/>
        <v>0</v>
      </c>
      <c r="F21" s="77">
        <f>F23+F27+F48+F51+F55+F64+F75</f>
        <v>0</v>
      </c>
      <c r="G21" s="77">
        <f t="shared" ref="G21:Q21" si="2">G23+G27+G48+G51+G55+G64+G75</f>
        <v>0</v>
      </c>
      <c r="H21" s="77">
        <f t="shared" si="2"/>
        <v>0</v>
      </c>
      <c r="I21" s="77">
        <f t="shared" si="2"/>
        <v>0</v>
      </c>
      <c r="J21" s="77">
        <f t="shared" si="2"/>
        <v>0</v>
      </c>
      <c r="K21" s="77">
        <f t="shared" si="2"/>
        <v>0</v>
      </c>
      <c r="L21" s="77">
        <f t="shared" si="2"/>
        <v>0</v>
      </c>
      <c r="M21" s="77">
        <f t="shared" si="2"/>
        <v>0</v>
      </c>
      <c r="N21" s="77">
        <f t="shared" si="2"/>
        <v>0</v>
      </c>
      <c r="O21" s="77">
        <f t="shared" si="2"/>
        <v>0</v>
      </c>
      <c r="P21" s="77">
        <f t="shared" si="2"/>
        <v>0</v>
      </c>
      <c r="Q21" s="77">
        <f t="shared" si="2"/>
        <v>0</v>
      </c>
    </row>
    <row r="22" spans="2:17" ht="9.75" customHeight="1" x14ac:dyDescent="0.2">
      <c r="B22" s="12" t="s">
        <v>33</v>
      </c>
      <c r="C22" s="13"/>
      <c r="D22" s="13"/>
      <c r="E22" s="82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 ht="27.6" customHeight="1" x14ac:dyDescent="0.2">
      <c r="B23" s="16" t="s">
        <v>101</v>
      </c>
      <c r="C23" s="19">
        <v>210</v>
      </c>
      <c r="D23" s="182"/>
      <c r="E23" s="82">
        <f t="shared" si="0"/>
        <v>0</v>
      </c>
      <c r="F23" s="82">
        <f>F24+F25+F26</f>
        <v>0</v>
      </c>
      <c r="G23" s="82">
        <f t="shared" ref="G23:N23" si="3">G24+G25+G26</f>
        <v>0</v>
      </c>
      <c r="H23" s="82">
        <f t="shared" si="3"/>
        <v>0</v>
      </c>
      <c r="I23" s="82">
        <f t="shared" si="3"/>
        <v>0</v>
      </c>
      <c r="J23" s="82">
        <f t="shared" si="3"/>
        <v>0</v>
      </c>
      <c r="K23" s="82">
        <f t="shared" si="3"/>
        <v>0</v>
      </c>
      <c r="L23" s="82">
        <f t="shared" si="3"/>
        <v>0</v>
      </c>
      <c r="M23" s="82">
        <f>M24+M25+M26</f>
        <v>0</v>
      </c>
      <c r="N23" s="82">
        <f t="shared" si="3"/>
        <v>0</v>
      </c>
      <c r="O23" s="82">
        <f>O24+O25+O26</f>
        <v>0</v>
      </c>
      <c r="P23" s="82">
        <f>P24+P25+P26</f>
        <v>0</v>
      </c>
      <c r="Q23" s="82">
        <f>Q24+Q25+Q26</f>
        <v>0</v>
      </c>
    </row>
    <row r="24" spans="2:17" ht="21" customHeight="1" x14ac:dyDescent="0.2">
      <c r="B24" s="15" t="s">
        <v>39</v>
      </c>
      <c r="C24" s="8" t="s">
        <v>40</v>
      </c>
      <c r="D24" s="188" t="s">
        <v>209</v>
      </c>
      <c r="E24" s="82">
        <f t="shared" si="0"/>
        <v>0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 ht="21" customHeight="1" x14ac:dyDescent="0.2">
      <c r="B25" s="15" t="s">
        <v>41</v>
      </c>
      <c r="C25" s="6">
        <v>212</v>
      </c>
      <c r="D25" s="184">
        <v>112</v>
      </c>
      <c r="E25" s="82">
        <f t="shared" si="0"/>
        <v>0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21" customHeight="1" x14ac:dyDescent="0.2">
      <c r="B26" s="15" t="s">
        <v>42</v>
      </c>
      <c r="C26" s="8" t="s">
        <v>43</v>
      </c>
      <c r="D26" s="188" t="s">
        <v>210</v>
      </c>
      <c r="E26" s="82">
        <f t="shared" si="0"/>
        <v>0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21" customHeight="1" x14ac:dyDescent="0.2">
      <c r="B27" s="16" t="s">
        <v>44</v>
      </c>
      <c r="C27" s="10" t="s">
        <v>45</v>
      </c>
      <c r="D27" s="185"/>
      <c r="E27" s="82">
        <f t="shared" si="0"/>
        <v>0</v>
      </c>
      <c r="F27" s="82">
        <f>F29+F30+F34+F35+F39+F42</f>
        <v>0</v>
      </c>
      <c r="G27" s="82">
        <f t="shared" ref="G27:N27" si="4">G29+G30+G34+G35+G39+G42</f>
        <v>0</v>
      </c>
      <c r="H27" s="82">
        <f t="shared" si="4"/>
        <v>0</v>
      </c>
      <c r="I27" s="82">
        <f t="shared" si="4"/>
        <v>0</v>
      </c>
      <c r="J27" s="82">
        <f t="shared" si="4"/>
        <v>0</v>
      </c>
      <c r="K27" s="82">
        <f t="shared" si="4"/>
        <v>0</v>
      </c>
      <c r="L27" s="82">
        <f t="shared" si="4"/>
        <v>0</v>
      </c>
      <c r="M27" s="82">
        <f t="shared" si="4"/>
        <v>0</v>
      </c>
      <c r="N27" s="82">
        <f t="shared" si="4"/>
        <v>0</v>
      </c>
      <c r="O27" s="82">
        <f>O29+O30+O34+O35+O39+O42</f>
        <v>0</v>
      </c>
      <c r="P27" s="82">
        <f>P29+P30+P34+P35+P39+P42</f>
        <v>0</v>
      </c>
      <c r="Q27" s="82">
        <f>Q29+Q30+Q34+Q35+Q39+Q42</f>
        <v>0</v>
      </c>
    </row>
    <row r="28" spans="2:17" ht="9.75" customHeight="1" x14ac:dyDescent="0.2">
      <c r="B28" s="15" t="s">
        <v>32</v>
      </c>
      <c r="C28" s="7"/>
      <c r="D28" s="186"/>
      <c r="E28" s="82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 ht="21" customHeight="1" x14ac:dyDescent="0.2">
      <c r="B29" s="15" t="s">
        <v>46</v>
      </c>
      <c r="C29" s="8" t="s">
        <v>47</v>
      </c>
      <c r="D29" s="188" t="s">
        <v>205</v>
      </c>
      <c r="E29" s="82">
        <f t="shared" si="0"/>
        <v>0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17" ht="21" customHeight="1" x14ac:dyDescent="0.2">
      <c r="B30" s="15" t="s">
        <v>48</v>
      </c>
      <c r="C30" s="8" t="s">
        <v>49</v>
      </c>
      <c r="D30" s="183"/>
      <c r="E30" s="82">
        <f t="shared" si="0"/>
        <v>0</v>
      </c>
      <c r="F30" s="218">
        <f>F32+F33</f>
        <v>0</v>
      </c>
      <c r="G30" s="218">
        <f t="shared" ref="G30:Q30" si="5">G32+G33</f>
        <v>0</v>
      </c>
      <c r="H30" s="218">
        <f t="shared" si="5"/>
        <v>0</v>
      </c>
      <c r="I30" s="218">
        <f t="shared" si="5"/>
        <v>0</v>
      </c>
      <c r="J30" s="218">
        <f t="shared" si="5"/>
        <v>0</v>
      </c>
      <c r="K30" s="218">
        <f t="shared" si="5"/>
        <v>0</v>
      </c>
      <c r="L30" s="218">
        <f t="shared" si="5"/>
        <v>0</v>
      </c>
      <c r="M30" s="218">
        <f t="shared" si="5"/>
        <v>0</v>
      </c>
      <c r="N30" s="218">
        <f t="shared" si="5"/>
        <v>0</v>
      </c>
      <c r="O30" s="218">
        <f t="shared" si="5"/>
        <v>0</v>
      </c>
      <c r="P30" s="218">
        <f t="shared" si="5"/>
        <v>0</v>
      </c>
      <c r="Q30" s="218">
        <f t="shared" si="5"/>
        <v>0</v>
      </c>
    </row>
    <row r="31" spans="2:17" ht="11.25" customHeight="1" x14ac:dyDescent="0.2">
      <c r="B31" s="15" t="s">
        <v>33</v>
      </c>
      <c r="C31" s="8"/>
      <c r="D31" s="183"/>
      <c r="E31" s="82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</row>
    <row r="32" spans="2:17" ht="21" customHeight="1" x14ac:dyDescent="0.2">
      <c r="B32" s="15" t="s">
        <v>48</v>
      </c>
      <c r="C32" s="94" t="s">
        <v>49</v>
      </c>
      <c r="D32" s="188" t="s">
        <v>205</v>
      </c>
      <c r="E32" s="82">
        <f t="shared" si="0"/>
        <v>0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 ht="21" customHeight="1" x14ac:dyDescent="0.2">
      <c r="B33" s="15" t="s">
        <v>48</v>
      </c>
      <c r="C33" s="94" t="s">
        <v>49</v>
      </c>
      <c r="D33" s="188" t="s">
        <v>206</v>
      </c>
      <c r="E33" s="82">
        <f t="shared" si="0"/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 ht="21" customHeight="1" x14ac:dyDescent="0.2">
      <c r="B34" s="15" t="s">
        <v>50</v>
      </c>
      <c r="C34" s="8" t="s">
        <v>51</v>
      </c>
      <c r="D34" s="188" t="s">
        <v>205</v>
      </c>
      <c r="E34" s="82">
        <f t="shared" si="0"/>
        <v>0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 ht="21" customHeight="1" x14ac:dyDescent="0.2">
      <c r="B35" s="15" t="s">
        <v>52</v>
      </c>
      <c r="C35" s="8" t="s">
        <v>53</v>
      </c>
      <c r="D35" s="188" t="s">
        <v>205</v>
      </c>
      <c r="E35" s="82">
        <f t="shared" si="0"/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 ht="21" customHeight="1" x14ac:dyDescent="0.2">
      <c r="B36" s="15" t="s">
        <v>54</v>
      </c>
      <c r="C36" s="94" t="s">
        <v>207</v>
      </c>
      <c r="D36" s="183"/>
      <c r="E36" s="82">
        <f t="shared" si="0"/>
        <v>0</v>
      </c>
      <c r="F36" s="218">
        <f>F38+F39</f>
        <v>0</v>
      </c>
      <c r="G36" s="218">
        <f t="shared" ref="G36:Q36" si="6">G38+G39</f>
        <v>0</v>
      </c>
      <c r="H36" s="218">
        <f t="shared" si="6"/>
        <v>0</v>
      </c>
      <c r="I36" s="218">
        <f t="shared" si="6"/>
        <v>0</v>
      </c>
      <c r="J36" s="218">
        <f t="shared" si="6"/>
        <v>0</v>
      </c>
      <c r="K36" s="218">
        <f t="shared" si="6"/>
        <v>0</v>
      </c>
      <c r="L36" s="218">
        <f t="shared" si="6"/>
        <v>0</v>
      </c>
      <c r="M36" s="218">
        <f t="shared" si="6"/>
        <v>0</v>
      </c>
      <c r="N36" s="218">
        <f t="shared" si="6"/>
        <v>0</v>
      </c>
      <c r="O36" s="218">
        <f t="shared" si="6"/>
        <v>0</v>
      </c>
      <c r="P36" s="218">
        <f t="shared" si="6"/>
        <v>0</v>
      </c>
      <c r="Q36" s="218">
        <f t="shared" si="6"/>
        <v>0</v>
      </c>
    </row>
    <row r="37" spans="2:17" ht="11.25" customHeight="1" x14ac:dyDescent="0.2">
      <c r="B37" s="15" t="s">
        <v>33</v>
      </c>
      <c r="C37" s="8"/>
      <c r="D37" s="183"/>
      <c r="E37" s="82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</row>
    <row r="38" spans="2:17" ht="21" customHeight="1" x14ac:dyDescent="0.2">
      <c r="B38" s="15" t="s">
        <v>54</v>
      </c>
      <c r="C38" s="94" t="s">
        <v>207</v>
      </c>
      <c r="D38" s="188" t="s">
        <v>208</v>
      </c>
      <c r="E38" s="82">
        <f t="shared" si="0"/>
        <v>0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 ht="21" customHeight="1" x14ac:dyDescent="0.2">
      <c r="B39" s="15" t="s">
        <v>54</v>
      </c>
      <c r="C39" s="6">
        <v>225</v>
      </c>
      <c r="D39" s="184">
        <v>244</v>
      </c>
      <c r="E39" s="82">
        <f t="shared" si="0"/>
        <v>0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 ht="11.25" customHeight="1" x14ac:dyDescent="0.2">
      <c r="B40" s="15" t="s">
        <v>32</v>
      </c>
      <c r="C40" s="6"/>
      <c r="D40" s="184"/>
      <c r="E40" s="82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</row>
    <row r="41" spans="2:17" ht="21" customHeight="1" x14ac:dyDescent="0.2">
      <c r="B41" s="15" t="s">
        <v>152</v>
      </c>
      <c r="C41" s="6"/>
      <c r="D41" s="184"/>
      <c r="E41" s="82">
        <f t="shared" si="0"/>
        <v>0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 ht="21" customHeight="1" x14ac:dyDescent="0.2">
      <c r="B42" s="15" t="s">
        <v>106</v>
      </c>
      <c r="C42" s="6">
        <v>226</v>
      </c>
      <c r="D42" s="184"/>
      <c r="E42" s="82">
        <f t="shared" si="0"/>
        <v>0</v>
      </c>
      <c r="F42" s="218">
        <f>F44+F47</f>
        <v>0</v>
      </c>
      <c r="G42" s="218">
        <f t="shared" ref="G42:Q42" si="7">G44+G47</f>
        <v>0</v>
      </c>
      <c r="H42" s="218">
        <f>H44+H47</f>
        <v>0</v>
      </c>
      <c r="I42" s="218">
        <f t="shared" si="7"/>
        <v>0</v>
      </c>
      <c r="J42" s="218">
        <f t="shared" si="7"/>
        <v>0</v>
      </c>
      <c r="K42" s="218">
        <f t="shared" si="7"/>
        <v>0</v>
      </c>
      <c r="L42" s="218">
        <f t="shared" si="7"/>
        <v>0</v>
      </c>
      <c r="M42" s="218">
        <f t="shared" si="7"/>
        <v>0</v>
      </c>
      <c r="N42" s="218">
        <f t="shared" si="7"/>
        <v>0</v>
      </c>
      <c r="O42" s="218">
        <f t="shared" si="7"/>
        <v>0</v>
      </c>
      <c r="P42" s="218">
        <f t="shared" si="7"/>
        <v>0</v>
      </c>
      <c r="Q42" s="218">
        <f t="shared" si="7"/>
        <v>0</v>
      </c>
    </row>
    <row r="43" spans="2:17" ht="12.75" customHeight="1" x14ac:dyDescent="0.2">
      <c r="B43" s="15" t="s">
        <v>33</v>
      </c>
      <c r="C43" s="6"/>
      <c r="D43" s="184"/>
      <c r="E43" s="82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</row>
    <row r="44" spans="2:17" ht="21" customHeight="1" x14ac:dyDescent="0.2">
      <c r="B44" s="15" t="s">
        <v>106</v>
      </c>
      <c r="C44" s="6">
        <v>226</v>
      </c>
      <c r="D44" s="184">
        <v>243</v>
      </c>
      <c r="E44" s="82">
        <f t="shared" si="0"/>
        <v>0</v>
      </c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 ht="12" customHeight="1" x14ac:dyDescent="0.2">
      <c r="B45" s="15" t="s">
        <v>32</v>
      </c>
      <c r="C45" s="6"/>
      <c r="D45" s="184"/>
      <c r="E45" s="82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</row>
    <row r="46" spans="2:17" ht="21" customHeight="1" x14ac:dyDescent="0.2">
      <c r="B46" s="15" t="s">
        <v>153</v>
      </c>
      <c r="C46" s="6"/>
      <c r="D46" s="184"/>
      <c r="E46" s="82">
        <f t="shared" si="0"/>
        <v>0</v>
      </c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 ht="21" customHeight="1" x14ac:dyDescent="0.2">
      <c r="B47" s="15" t="s">
        <v>106</v>
      </c>
      <c r="C47" s="6">
        <v>226</v>
      </c>
      <c r="D47" s="184">
        <v>244</v>
      </c>
      <c r="E47" s="82">
        <f t="shared" si="0"/>
        <v>0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 ht="38.450000000000003" customHeight="1" x14ac:dyDescent="0.2">
      <c r="B48" s="16" t="s">
        <v>99</v>
      </c>
      <c r="C48" s="9">
        <v>240</v>
      </c>
      <c r="D48" s="187"/>
      <c r="E48" s="82">
        <f t="shared" si="0"/>
        <v>0</v>
      </c>
      <c r="F48" s="82">
        <f>F50</f>
        <v>0</v>
      </c>
      <c r="G48" s="82">
        <f t="shared" ref="G48:N48" si="8">G50</f>
        <v>0</v>
      </c>
      <c r="H48" s="82">
        <f t="shared" si="8"/>
        <v>0</v>
      </c>
      <c r="I48" s="82">
        <f t="shared" si="8"/>
        <v>0</v>
      </c>
      <c r="J48" s="82">
        <f t="shared" si="8"/>
        <v>0</v>
      </c>
      <c r="K48" s="82">
        <f t="shared" si="8"/>
        <v>0</v>
      </c>
      <c r="L48" s="82">
        <f t="shared" si="8"/>
        <v>0</v>
      </c>
      <c r="M48" s="82">
        <f t="shared" si="8"/>
        <v>0</v>
      </c>
      <c r="N48" s="82">
        <f t="shared" si="8"/>
        <v>0</v>
      </c>
      <c r="O48" s="82">
        <f>O50</f>
        <v>0</v>
      </c>
      <c r="P48" s="82">
        <f>P50</f>
        <v>0</v>
      </c>
      <c r="Q48" s="82">
        <f>Q50</f>
        <v>0</v>
      </c>
    </row>
    <row r="49" spans="2:17" ht="11.25" customHeight="1" x14ac:dyDescent="0.2">
      <c r="B49" s="15" t="s">
        <v>32</v>
      </c>
      <c r="C49" s="6"/>
      <c r="D49" s="184"/>
      <c r="E49" s="82">
        <f t="shared" si="0"/>
        <v>0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 ht="46.15" customHeight="1" x14ac:dyDescent="0.2">
      <c r="B50" s="17" t="s">
        <v>100</v>
      </c>
      <c r="C50" s="8" t="s">
        <v>55</v>
      </c>
      <c r="D50" s="183"/>
      <c r="E50" s="82">
        <f t="shared" si="0"/>
        <v>0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 ht="21" customHeight="1" x14ac:dyDescent="0.2">
      <c r="B51" s="16" t="s">
        <v>56</v>
      </c>
      <c r="C51" s="10" t="s">
        <v>57</v>
      </c>
      <c r="D51" s="185"/>
      <c r="E51" s="82">
        <f t="shared" si="0"/>
        <v>0</v>
      </c>
      <c r="F51" s="82">
        <f>F53+F54</f>
        <v>0</v>
      </c>
      <c r="G51" s="82">
        <f t="shared" ref="G51:M51" si="9">G53+G54</f>
        <v>0</v>
      </c>
      <c r="H51" s="82">
        <f t="shared" si="9"/>
        <v>0</v>
      </c>
      <c r="I51" s="82">
        <f t="shared" si="9"/>
        <v>0</v>
      </c>
      <c r="J51" s="82">
        <f t="shared" si="9"/>
        <v>0</v>
      </c>
      <c r="K51" s="82">
        <f t="shared" si="9"/>
        <v>0</v>
      </c>
      <c r="L51" s="82">
        <f t="shared" si="9"/>
        <v>0</v>
      </c>
      <c r="M51" s="82">
        <f t="shared" si="9"/>
        <v>0</v>
      </c>
      <c r="N51" s="82">
        <f>N53+N54</f>
        <v>0</v>
      </c>
      <c r="O51" s="82">
        <f>O53+O54</f>
        <v>0</v>
      </c>
      <c r="P51" s="82">
        <f>P53+P54</f>
        <v>0</v>
      </c>
      <c r="Q51" s="82">
        <f>Q53+Q54</f>
        <v>0</v>
      </c>
    </row>
    <row r="52" spans="2:17" ht="9.75" customHeight="1" x14ac:dyDescent="0.2">
      <c r="B52" s="15" t="s">
        <v>32</v>
      </c>
      <c r="C52" s="7"/>
      <c r="D52" s="186"/>
      <c r="E52" s="82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 ht="21" customHeight="1" x14ac:dyDescent="0.2">
      <c r="B53" s="15" t="s">
        <v>58</v>
      </c>
      <c r="C53" s="8" t="s">
        <v>59</v>
      </c>
      <c r="D53" s="188" t="s">
        <v>211</v>
      </c>
      <c r="E53" s="82">
        <f t="shared" si="0"/>
        <v>0</v>
      </c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 ht="35.450000000000003" customHeight="1" x14ac:dyDescent="0.2">
      <c r="B54" s="15" t="s">
        <v>60</v>
      </c>
      <c r="C54" s="8" t="s">
        <v>61</v>
      </c>
      <c r="D54" s="183"/>
      <c r="E54" s="82">
        <f t="shared" si="0"/>
        <v>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 ht="21" customHeight="1" x14ac:dyDescent="0.2">
      <c r="B55" s="16" t="s">
        <v>62</v>
      </c>
      <c r="C55" s="10" t="s">
        <v>63</v>
      </c>
      <c r="D55" s="185"/>
      <c r="E55" s="82">
        <f t="shared" si="0"/>
        <v>0</v>
      </c>
      <c r="F55" s="216">
        <f>F57+F58+F59+F60+F61+F62+F63</f>
        <v>0</v>
      </c>
      <c r="G55" s="216">
        <f>G57+G58+G59+G60+G61+G62+G63</f>
        <v>0</v>
      </c>
      <c r="H55" s="216">
        <f>H57+H58+H59+H60+H61+H62+H63</f>
        <v>0</v>
      </c>
      <c r="I55" s="216">
        <f t="shared" ref="I55:Q55" si="10">I57+I58+I59+I60+I61+I62+I63</f>
        <v>0</v>
      </c>
      <c r="J55" s="216">
        <f>J57+J58+J59+J60+J61+J62+J63</f>
        <v>0</v>
      </c>
      <c r="K55" s="216">
        <f t="shared" si="10"/>
        <v>0</v>
      </c>
      <c r="L55" s="216">
        <f t="shared" si="10"/>
        <v>0</v>
      </c>
      <c r="M55" s="216">
        <f t="shared" si="10"/>
        <v>0</v>
      </c>
      <c r="N55" s="216">
        <f>N57+N58+N59+N60+N61+N62+N63</f>
        <v>0</v>
      </c>
      <c r="O55" s="216">
        <f t="shared" si="10"/>
        <v>0</v>
      </c>
      <c r="P55" s="216">
        <f t="shared" si="10"/>
        <v>0</v>
      </c>
      <c r="Q55" s="216">
        <f t="shared" si="10"/>
        <v>0</v>
      </c>
    </row>
    <row r="56" spans="2:17" ht="12.75" customHeight="1" x14ac:dyDescent="0.2">
      <c r="B56" s="93" t="s">
        <v>33</v>
      </c>
      <c r="C56" s="10"/>
      <c r="D56" s="185"/>
      <c r="E56" s="82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</row>
    <row r="57" spans="2:17" ht="21" customHeight="1" x14ac:dyDescent="0.2">
      <c r="B57" s="93" t="s">
        <v>62</v>
      </c>
      <c r="C57" s="94" t="s">
        <v>63</v>
      </c>
      <c r="D57" s="188" t="s">
        <v>212</v>
      </c>
      <c r="E57" s="82">
        <f t="shared" si="0"/>
        <v>0</v>
      </c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pans="2:17" ht="21" customHeight="1" x14ac:dyDescent="0.2">
      <c r="B58" s="93" t="s">
        <v>62</v>
      </c>
      <c r="C58" s="94" t="s">
        <v>63</v>
      </c>
      <c r="D58" s="188" t="s">
        <v>205</v>
      </c>
      <c r="E58" s="82">
        <f t="shared" si="0"/>
        <v>0</v>
      </c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pans="2:17" ht="21" customHeight="1" x14ac:dyDescent="0.2">
      <c r="B59" s="93" t="s">
        <v>62</v>
      </c>
      <c r="C59" s="94" t="s">
        <v>63</v>
      </c>
      <c r="D59" s="188" t="s">
        <v>206</v>
      </c>
      <c r="E59" s="82">
        <f t="shared" si="0"/>
        <v>0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pans="2:17" ht="21" customHeight="1" x14ac:dyDescent="0.2">
      <c r="B60" s="93" t="s">
        <v>62</v>
      </c>
      <c r="C60" s="94" t="s">
        <v>63</v>
      </c>
      <c r="D60" s="188" t="s">
        <v>213</v>
      </c>
      <c r="E60" s="82">
        <f t="shared" si="0"/>
        <v>0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2:17" ht="21" customHeight="1" x14ac:dyDescent="0.2">
      <c r="B61" s="93" t="s">
        <v>62</v>
      </c>
      <c r="C61" s="94" t="s">
        <v>63</v>
      </c>
      <c r="D61" s="188" t="s">
        <v>214</v>
      </c>
      <c r="E61" s="82">
        <f t="shared" si="0"/>
        <v>0</v>
      </c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pans="2:17" ht="21" customHeight="1" x14ac:dyDescent="0.2">
      <c r="B62" s="93" t="s">
        <v>62</v>
      </c>
      <c r="C62" s="94" t="s">
        <v>63</v>
      </c>
      <c r="D62" s="188" t="s">
        <v>215</v>
      </c>
      <c r="E62" s="82">
        <f t="shared" si="0"/>
        <v>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pans="2:17" ht="21" customHeight="1" x14ac:dyDescent="0.2">
      <c r="B63" s="93" t="s">
        <v>62</v>
      </c>
      <c r="C63" s="94" t="s">
        <v>63</v>
      </c>
      <c r="D63" s="188" t="s">
        <v>216</v>
      </c>
      <c r="E63" s="82">
        <f t="shared" si="0"/>
        <v>0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pans="2:17" ht="35.450000000000003" customHeight="1" x14ac:dyDescent="0.2">
      <c r="B64" s="16" t="s">
        <v>64</v>
      </c>
      <c r="C64" s="10" t="s">
        <v>65</v>
      </c>
      <c r="D64" s="185"/>
      <c r="E64" s="82">
        <f t="shared" si="0"/>
        <v>0</v>
      </c>
      <c r="F64" s="82">
        <f>F66+F67+F68+F69</f>
        <v>0</v>
      </c>
      <c r="G64" s="82">
        <f t="shared" ref="G64:N64" si="11">G66+G67+G68+G69</f>
        <v>0</v>
      </c>
      <c r="H64" s="82">
        <f t="shared" si="11"/>
        <v>0</v>
      </c>
      <c r="I64" s="82">
        <f t="shared" si="11"/>
        <v>0</v>
      </c>
      <c r="J64" s="82">
        <f t="shared" si="11"/>
        <v>0</v>
      </c>
      <c r="K64" s="82">
        <f t="shared" si="11"/>
        <v>0</v>
      </c>
      <c r="L64" s="82">
        <f t="shared" si="11"/>
        <v>0</v>
      </c>
      <c r="M64" s="82">
        <f t="shared" si="11"/>
        <v>0</v>
      </c>
      <c r="N64" s="82">
        <f t="shared" si="11"/>
        <v>0</v>
      </c>
      <c r="O64" s="82">
        <f>O66+O67+O68+O69</f>
        <v>0</v>
      </c>
      <c r="P64" s="82">
        <f>P66+P67+P68+P69</f>
        <v>0</v>
      </c>
      <c r="Q64" s="82">
        <f>Q66+Q67+Q68+Q69</f>
        <v>0</v>
      </c>
    </row>
    <row r="65" spans="2:17" ht="9.75" customHeight="1" x14ac:dyDescent="0.2">
      <c r="B65" s="15" t="s">
        <v>32</v>
      </c>
      <c r="C65" s="7"/>
      <c r="D65" s="186"/>
      <c r="E65" s="82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 ht="27.6" customHeight="1" x14ac:dyDescent="0.2">
      <c r="B66" s="15" t="s">
        <v>66</v>
      </c>
      <c r="C66" s="8" t="s">
        <v>67</v>
      </c>
      <c r="D66" s="188" t="s">
        <v>205</v>
      </c>
      <c r="E66" s="82">
        <f t="shared" si="0"/>
        <v>0</v>
      </c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 ht="27.6" customHeight="1" x14ac:dyDescent="0.2">
      <c r="B67" s="15" t="s">
        <v>68</v>
      </c>
      <c r="C67" s="8" t="s">
        <v>69</v>
      </c>
      <c r="D67" s="183"/>
      <c r="E67" s="82">
        <f t="shared" si="0"/>
        <v>0</v>
      </c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 ht="37.9" customHeight="1" x14ac:dyDescent="0.2">
      <c r="B68" s="15" t="s">
        <v>80</v>
      </c>
      <c r="C68" s="8" t="s">
        <v>81</v>
      </c>
      <c r="D68" s="183"/>
      <c r="E68" s="82">
        <f t="shared" si="0"/>
        <v>0</v>
      </c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 ht="21" customHeight="1" x14ac:dyDescent="0.2">
      <c r="B69" s="15" t="s">
        <v>70</v>
      </c>
      <c r="C69" s="8" t="s">
        <v>71</v>
      </c>
      <c r="D69" s="188" t="s">
        <v>205</v>
      </c>
      <c r="E69" s="82">
        <f t="shared" si="0"/>
        <v>0</v>
      </c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 ht="12.75" customHeight="1" x14ac:dyDescent="0.2">
      <c r="B70" s="15" t="s">
        <v>32</v>
      </c>
      <c r="C70" s="8"/>
      <c r="D70" s="183"/>
      <c r="E70" s="82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</row>
    <row r="71" spans="2:17" ht="21" customHeight="1" x14ac:dyDescent="0.2">
      <c r="B71" s="15" t="s">
        <v>154</v>
      </c>
      <c r="C71" s="8"/>
      <c r="D71" s="183"/>
      <c r="E71" s="82">
        <f t="shared" si="0"/>
        <v>0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 ht="21" customHeight="1" x14ac:dyDescent="0.2">
      <c r="B72" s="15" t="s">
        <v>155</v>
      </c>
      <c r="C72" s="8"/>
      <c r="D72" s="183"/>
      <c r="E72" s="82">
        <f t="shared" si="0"/>
        <v>0</v>
      </c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 ht="21" customHeight="1" x14ac:dyDescent="0.2">
      <c r="B73" s="15" t="s">
        <v>156</v>
      </c>
      <c r="C73" s="8"/>
      <c r="D73" s="183"/>
      <c r="E73" s="82">
        <f t="shared" si="0"/>
        <v>0</v>
      </c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 ht="21" customHeight="1" x14ac:dyDescent="0.2">
      <c r="B74" s="15" t="s">
        <v>157</v>
      </c>
      <c r="C74" s="8"/>
      <c r="D74" s="183"/>
      <c r="E74" s="82">
        <f t="shared" si="0"/>
        <v>0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 ht="21" customHeight="1" x14ac:dyDescent="0.2">
      <c r="B75" s="16" t="s">
        <v>72</v>
      </c>
      <c r="C75" s="10" t="s">
        <v>73</v>
      </c>
      <c r="D75" s="185"/>
      <c r="E75" s="82">
        <f t="shared" si="0"/>
        <v>0</v>
      </c>
      <c r="F75" s="82">
        <f>F77+F78</f>
        <v>0</v>
      </c>
      <c r="G75" s="82">
        <f t="shared" ref="G75:N75" si="12">G77+G78</f>
        <v>0</v>
      </c>
      <c r="H75" s="82">
        <f t="shared" si="12"/>
        <v>0</v>
      </c>
      <c r="I75" s="82">
        <f t="shared" si="12"/>
        <v>0</v>
      </c>
      <c r="J75" s="82">
        <f t="shared" si="12"/>
        <v>0</v>
      </c>
      <c r="K75" s="82">
        <f t="shared" si="12"/>
        <v>0</v>
      </c>
      <c r="L75" s="82">
        <f t="shared" si="12"/>
        <v>0</v>
      </c>
      <c r="M75" s="82">
        <f t="shared" si="12"/>
        <v>0</v>
      </c>
      <c r="N75" s="82">
        <f t="shared" si="12"/>
        <v>0</v>
      </c>
      <c r="O75" s="82">
        <f>O77+O78</f>
        <v>0</v>
      </c>
      <c r="P75" s="82">
        <f>P77+P78</f>
        <v>0</v>
      </c>
      <c r="Q75" s="82">
        <f>Q77+Q78</f>
        <v>0</v>
      </c>
    </row>
    <row r="76" spans="2:17" ht="9.75" customHeight="1" x14ac:dyDescent="0.2">
      <c r="B76" s="15" t="s">
        <v>32</v>
      </c>
      <c r="C76" s="7"/>
      <c r="D76" s="186"/>
      <c r="E76" s="82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 ht="33.6" customHeight="1" x14ac:dyDescent="0.2">
      <c r="B77" s="15" t="s">
        <v>74</v>
      </c>
      <c r="C77" s="8" t="s">
        <v>75</v>
      </c>
      <c r="D77" s="183"/>
      <c r="E77" s="82">
        <f t="shared" si="0"/>
        <v>0</v>
      </c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 ht="31.15" customHeight="1" x14ac:dyDescent="0.2">
      <c r="B78" s="15" t="s">
        <v>76</v>
      </c>
      <c r="C78" s="8" t="s">
        <v>77</v>
      </c>
      <c r="D78" s="183"/>
      <c r="E78" s="82">
        <f t="shared" si="0"/>
        <v>0</v>
      </c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 ht="9.75" customHeight="1" x14ac:dyDescent="0.2">
      <c r="B79" s="15" t="s">
        <v>78</v>
      </c>
      <c r="C79" s="7"/>
      <c r="D79" s="186"/>
      <c r="E79" s="82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 ht="21" customHeight="1" x14ac:dyDescent="0.2">
      <c r="B80" s="15" t="s">
        <v>79</v>
      </c>
      <c r="C80" s="8" t="s">
        <v>36</v>
      </c>
      <c r="D80" s="183"/>
      <c r="E80" s="82">
        <f>F80+G80+H80+I80+J80+K80+L80+M80+N80+O80+P80+Q80</f>
        <v>0</v>
      </c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</sheetData>
  <sheetProtection sheet="1" objects="1" scenarios="1" formatCells="0" formatColumns="0" formatRows="0"/>
  <mergeCells count="16">
    <mergeCell ref="B11:Q11"/>
    <mergeCell ref="B12:Q12"/>
    <mergeCell ref="B13:Q13"/>
    <mergeCell ref="B14:Q14"/>
    <mergeCell ref="B15:Q15"/>
    <mergeCell ref="B17:B18"/>
    <mergeCell ref="C17:C18"/>
    <mergeCell ref="D17:D18"/>
    <mergeCell ref="E17:E18"/>
    <mergeCell ref="F17:Q17"/>
    <mergeCell ref="K8:Q8"/>
    <mergeCell ref="P1:Q1"/>
    <mergeCell ref="K2:Q2"/>
    <mergeCell ref="O4:P4"/>
    <mergeCell ref="O6:P6"/>
    <mergeCell ref="N7:Q7"/>
  </mergeCells>
  <pageMargins left="1.1811023622047245" right="0.15748031496062992" top="0.15748031496062992" bottom="0.15748031496062992" header="0.15748031496062992" footer="0.15748031496062992"/>
  <pageSetup paperSize="9" scale="31" orientation="portrait" r:id="rId1"/>
  <headerFooter>
    <oddFooter>&amp;C&amp;P</oddFooter>
  </headerFooter>
  <ignoredErrors>
    <ignoredError sqref="C24:D82" numberStoredAsText="1"/>
    <ignoredError sqref="F30:Q8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4:N25"/>
  <sheetViews>
    <sheetView zoomScale="70" zoomScaleNormal="70" workbookViewId="0">
      <selection activeCell="K29" sqref="K29"/>
    </sheetView>
  </sheetViews>
  <sheetFormatPr defaultColWidth="8.85546875" defaultRowHeight="15" x14ac:dyDescent="0.2"/>
  <cols>
    <col min="1" max="1" width="8.85546875" style="18" customWidth="1"/>
    <col min="2" max="12" width="16.42578125" style="18" customWidth="1"/>
    <col min="13" max="14" width="13" style="18" customWidth="1"/>
    <col min="15" max="16384" width="8.85546875" style="18"/>
  </cols>
  <sheetData>
    <row r="4" spans="2:14" ht="18" x14ac:dyDescent="0.2">
      <c r="B4" s="369" t="s">
        <v>31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</row>
    <row r="5" spans="2:14" ht="18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s="5" customFormat="1" ht="24.75" customHeight="1" x14ac:dyDescent="0.2">
      <c r="B6" s="370" t="str">
        <f>'Заголовочный раздел'!B19:V19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</row>
    <row r="7" spans="2:14" s="5" customFormat="1" ht="12.75" x14ac:dyDescent="0.2">
      <c r="B7" s="371" t="s">
        <v>112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</row>
    <row r="9" spans="2:14" ht="24.6" customHeight="1" x14ac:dyDescent="0.2">
      <c r="B9" s="368" t="s">
        <v>9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 t="s">
        <v>105</v>
      </c>
      <c r="N9" s="368"/>
    </row>
    <row r="10" spans="2:14" x14ac:dyDescent="0.2"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8"/>
      <c r="N10" s="368"/>
    </row>
    <row r="11" spans="2:14" ht="28.9" customHeight="1" x14ac:dyDescent="0.2">
      <c r="B11" s="365" t="s">
        <v>86</v>
      </c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6">
        <v>30124899.66</v>
      </c>
      <c r="N11" s="366"/>
    </row>
    <row r="12" spans="2:14" ht="28.9" customHeight="1" x14ac:dyDescent="0.2">
      <c r="B12" s="365" t="s">
        <v>32</v>
      </c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8"/>
      <c r="N12" s="368"/>
    </row>
    <row r="13" spans="2:14" ht="28.9" customHeight="1" x14ac:dyDescent="0.2">
      <c r="B13" s="367" t="s">
        <v>87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6">
        <v>14989883.35</v>
      </c>
      <c r="N13" s="366"/>
    </row>
    <row r="14" spans="2:14" ht="28.9" customHeight="1" x14ac:dyDescent="0.2">
      <c r="B14" s="367" t="s">
        <v>33</v>
      </c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6"/>
      <c r="N14" s="366"/>
    </row>
    <row r="15" spans="2:14" ht="28.9" customHeight="1" x14ac:dyDescent="0.2">
      <c r="B15" s="365" t="s">
        <v>88</v>
      </c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6">
        <v>9404306.5700000003</v>
      </c>
      <c r="N15" s="366"/>
    </row>
    <row r="16" spans="2:14" ht="28.9" customHeight="1" x14ac:dyDescent="0.2">
      <c r="B16" s="367" t="s">
        <v>104</v>
      </c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6">
        <v>813809.21</v>
      </c>
      <c r="N16" s="366"/>
    </row>
    <row r="17" spans="2:14" ht="28.9" customHeight="1" x14ac:dyDescent="0.2">
      <c r="B17" s="367" t="s">
        <v>33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6"/>
      <c r="N17" s="366"/>
    </row>
    <row r="18" spans="2:14" ht="28.9" customHeight="1" x14ac:dyDescent="0.2">
      <c r="B18" s="372" t="s">
        <v>88</v>
      </c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66">
        <v>1752556.95</v>
      </c>
      <c r="N18" s="366"/>
    </row>
    <row r="19" spans="2:14" ht="28.9" customHeight="1" x14ac:dyDescent="0.2">
      <c r="B19" s="367" t="s">
        <v>89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6">
        <v>21578528.760000002</v>
      </c>
      <c r="N19" s="366"/>
    </row>
    <row r="20" spans="2:14" ht="28.9" customHeight="1" x14ac:dyDescent="0.2">
      <c r="B20" s="365" t="s">
        <v>32</v>
      </c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6"/>
      <c r="N20" s="366"/>
    </row>
    <row r="21" spans="2:14" ht="28.9" customHeight="1" x14ac:dyDescent="0.2">
      <c r="B21" s="367" t="s">
        <v>90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6">
        <v>38610804</v>
      </c>
      <c r="N21" s="366"/>
    </row>
    <row r="22" spans="2:14" ht="28.9" customHeight="1" x14ac:dyDescent="0.2">
      <c r="B22" s="367" t="s">
        <v>91</v>
      </c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6">
        <v>46629.45</v>
      </c>
      <c r="N22" s="366"/>
    </row>
    <row r="23" spans="2:14" ht="28.9" customHeight="1" x14ac:dyDescent="0.2">
      <c r="B23" s="367" t="s">
        <v>92</v>
      </c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6">
        <v>21047.67</v>
      </c>
      <c r="N23" s="366"/>
    </row>
    <row r="24" spans="2:14" ht="28.9" customHeight="1" x14ac:dyDescent="0.2">
      <c r="B24" s="365" t="s">
        <v>32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6"/>
      <c r="N24" s="366"/>
    </row>
    <row r="25" spans="2:14" ht="28.9" customHeight="1" x14ac:dyDescent="0.2">
      <c r="B25" s="367" t="s">
        <v>93</v>
      </c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6" t="s">
        <v>273</v>
      </c>
      <c r="N25" s="366"/>
    </row>
  </sheetData>
  <mergeCells count="37">
    <mergeCell ref="B25:L25"/>
    <mergeCell ref="M25:N25"/>
    <mergeCell ref="B24:L24"/>
    <mergeCell ref="B23:L23"/>
    <mergeCell ref="B22:L22"/>
    <mergeCell ref="M24:N24"/>
    <mergeCell ref="B20:L20"/>
    <mergeCell ref="B21:L21"/>
    <mergeCell ref="M23:N23"/>
    <mergeCell ref="M21:N21"/>
    <mergeCell ref="M22:N22"/>
    <mergeCell ref="M20:N20"/>
    <mergeCell ref="M15:N15"/>
    <mergeCell ref="M16:N16"/>
    <mergeCell ref="B15:L15"/>
    <mergeCell ref="B16:L16"/>
    <mergeCell ref="B19:L19"/>
    <mergeCell ref="M19:N19"/>
    <mergeCell ref="M17:N17"/>
    <mergeCell ref="B18:L18"/>
    <mergeCell ref="M18:N18"/>
    <mergeCell ref="B17:L17"/>
    <mergeCell ref="B4:N4"/>
    <mergeCell ref="B9:L9"/>
    <mergeCell ref="M9:N9"/>
    <mergeCell ref="B10:L10"/>
    <mergeCell ref="M10:N10"/>
    <mergeCell ref="B6:N6"/>
    <mergeCell ref="B7:N7"/>
    <mergeCell ref="B11:L11"/>
    <mergeCell ref="M14:N14"/>
    <mergeCell ref="B14:L14"/>
    <mergeCell ref="M11:N11"/>
    <mergeCell ref="B12:L12"/>
    <mergeCell ref="M12:N12"/>
    <mergeCell ref="B13:L13"/>
    <mergeCell ref="M13:N13"/>
  </mergeCells>
  <phoneticPr fontId="4" type="noConversion"/>
  <pageMargins left="0.39370078740157483" right="0.39370078740157483" top="1.1811023622047245" bottom="0.39370078740157483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4:O32"/>
  <sheetViews>
    <sheetView tabSelected="1" view="pageBreakPreview" zoomScaleNormal="100" zoomScaleSheetLayoutView="100" workbookViewId="0">
      <selection activeCell="N21" sqref="N21"/>
    </sheetView>
  </sheetViews>
  <sheetFormatPr defaultColWidth="9.140625" defaultRowHeight="12.75" x14ac:dyDescent="0.2"/>
  <cols>
    <col min="1" max="11" width="9.140625" style="30"/>
    <col min="12" max="12" width="6.140625" style="30" customWidth="1"/>
    <col min="13" max="13" width="7.7109375" style="30" customWidth="1"/>
    <col min="14" max="14" width="15.140625" style="30" customWidth="1"/>
    <col min="15" max="15" width="23" style="30" customWidth="1"/>
    <col min="16" max="16384" width="9.140625" style="30"/>
  </cols>
  <sheetData>
    <row r="4" spans="1:15" ht="15" customHeight="1" x14ac:dyDescent="0.2">
      <c r="A4" s="479" t="s">
        <v>10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6" spans="1:15" ht="12.75" customHeight="1" x14ac:dyDescent="0.2">
      <c r="A6" s="440" t="s">
        <v>11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2"/>
      <c r="N6" s="62" t="s">
        <v>109</v>
      </c>
    </row>
    <row r="7" spans="1:15" x14ac:dyDescent="0.2">
      <c r="A7" s="475"/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7"/>
      <c r="N7" s="62"/>
    </row>
    <row r="8" spans="1:15" ht="12.75" customHeight="1" x14ac:dyDescent="0.2">
      <c r="A8" s="475" t="s">
        <v>12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7"/>
      <c r="N8" s="60">
        <f>'Приложение 2'!F11</f>
        <v>0</v>
      </c>
    </row>
    <row r="9" spans="1:15" s="63" customFormat="1" ht="33" customHeight="1" x14ac:dyDescent="0.2">
      <c r="A9" s="471" t="s">
        <v>13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3"/>
      <c r="N9" s="60">
        <f>N10+N11+N12</f>
        <v>42460000</v>
      </c>
    </row>
    <row r="10" spans="1:15" s="63" customFormat="1" ht="12.75" customHeight="1" x14ac:dyDescent="0.2">
      <c r="A10" s="468" t="s">
        <v>14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70"/>
      <c r="N10" s="60">
        <f>'Приложение 2'!F14</f>
        <v>38600000</v>
      </c>
    </row>
    <row r="11" spans="1:15" s="63" customFormat="1" ht="12.75" customHeight="1" x14ac:dyDescent="0.2">
      <c r="A11" s="468" t="s">
        <v>15</v>
      </c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70"/>
      <c r="N11" s="61">
        <v>3860000</v>
      </c>
    </row>
    <row r="12" spans="1:15" s="63" customFormat="1" ht="12.75" customHeight="1" x14ac:dyDescent="0.2">
      <c r="A12" s="468" t="s">
        <v>16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70"/>
      <c r="N12" s="61"/>
    </row>
    <row r="13" spans="1:15" s="63" customFormat="1" ht="25.9" customHeight="1" x14ac:dyDescent="0.2">
      <c r="A13" s="471" t="s">
        <v>17</v>
      </c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3"/>
      <c r="N13" s="60">
        <f>SUM(N14:N21)</f>
        <v>42460000</v>
      </c>
      <c r="O13" s="64"/>
    </row>
    <row r="14" spans="1:15" ht="12.75" customHeight="1" x14ac:dyDescent="0.2">
      <c r="A14" s="465" t="s">
        <v>18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7"/>
      <c r="N14" s="60">
        <f>'Приложение 2'!F36+'Приложение 2'!F38</f>
        <v>34053831</v>
      </c>
    </row>
    <row r="15" spans="1:15" ht="12.75" customHeight="1" x14ac:dyDescent="0.2">
      <c r="A15" s="465" t="s">
        <v>19</v>
      </c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7"/>
      <c r="N15" s="60">
        <f>'Показатели  по поступлениям'!E24</f>
        <v>203640</v>
      </c>
    </row>
    <row r="16" spans="1:15" ht="13.15" customHeight="1" x14ac:dyDescent="0.2">
      <c r="A16" s="465" t="s">
        <v>111</v>
      </c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7"/>
      <c r="N16" s="60">
        <f>'Показатели  по поступлениям'!E25</f>
        <v>0</v>
      </c>
    </row>
    <row r="17" spans="1:15" ht="12.75" customHeight="1" x14ac:dyDescent="0.2">
      <c r="A17" s="465" t="s">
        <v>20</v>
      </c>
      <c r="B17" s="466"/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7"/>
      <c r="N17" s="60">
        <f>'Показатели  по поступлениям'!E29</f>
        <v>1457900</v>
      </c>
    </row>
    <row r="18" spans="1:15" ht="12.75" customHeight="1" x14ac:dyDescent="0.2">
      <c r="A18" s="465" t="s">
        <v>21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7"/>
      <c r="N18" s="61">
        <v>280000</v>
      </c>
    </row>
    <row r="19" spans="1:15" ht="12.75" customHeight="1" x14ac:dyDescent="0.2">
      <c r="A19" s="465" t="s">
        <v>22</v>
      </c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7"/>
      <c r="N19" s="60">
        <f>'Показатели  по поступлениям'!E31</f>
        <v>1093380</v>
      </c>
    </row>
    <row r="20" spans="1:15" ht="12.75" customHeight="1" x14ac:dyDescent="0.2">
      <c r="A20" s="465" t="s">
        <v>23</v>
      </c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7"/>
      <c r="N20" s="61"/>
    </row>
    <row r="21" spans="1:15" ht="12.75" customHeight="1" x14ac:dyDescent="0.2">
      <c r="A21" s="465" t="s">
        <v>24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7"/>
      <c r="N21" s="60">
        <f>(N8+N9)-N14-N15-N16-N17-N18-N19-N20</f>
        <v>5371249</v>
      </c>
    </row>
    <row r="22" spans="1:15" ht="13.15" customHeight="1" x14ac:dyDescent="0.2">
      <c r="A22" s="475" t="s">
        <v>25</v>
      </c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7"/>
      <c r="N22" s="61"/>
    </row>
    <row r="23" spans="1:15" x14ac:dyDescent="0.2">
      <c r="O23" s="65"/>
    </row>
    <row r="25" spans="1:15" ht="12.75" customHeight="1" x14ac:dyDescent="0.2">
      <c r="A25" s="478" t="s">
        <v>5</v>
      </c>
      <c r="B25" s="478"/>
      <c r="C25" s="478"/>
      <c r="D25" s="474"/>
      <c r="E25" s="474"/>
      <c r="F25" s="474"/>
      <c r="G25" s="474"/>
      <c r="H25" s="474"/>
      <c r="I25" s="29"/>
      <c r="J25" s="474" t="s">
        <v>253</v>
      </c>
      <c r="K25" s="474"/>
      <c r="L25" s="474"/>
      <c r="M25" s="474"/>
    </row>
    <row r="26" spans="1:15" ht="14.25" customHeight="1" x14ac:dyDescent="0.2">
      <c r="A26" s="29"/>
      <c r="B26" s="29"/>
      <c r="C26" s="29"/>
      <c r="D26" s="480" t="s">
        <v>0</v>
      </c>
      <c r="E26" s="480"/>
      <c r="F26" s="480"/>
      <c r="G26" s="480"/>
      <c r="H26" s="480"/>
      <c r="I26" s="29"/>
      <c r="J26" s="480" t="s">
        <v>1</v>
      </c>
      <c r="K26" s="480"/>
      <c r="L26" s="480"/>
      <c r="M26" s="480"/>
    </row>
    <row r="27" spans="1:15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5" ht="12.75" customHeight="1" x14ac:dyDescent="0.2">
      <c r="A28" s="478" t="s">
        <v>6</v>
      </c>
      <c r="B28" s="478"/>
      <c r="C28" s="478"/>
      <c r="D28" s="474"/>
      <c r="E28" s="474"/>
      <c r="F28" s="474"/>
      <c r="G28" s="474"/>
      <c r="H28" s="474"/>
      <c r="I28" s="29"/>
      <c r="J28" s="474" t="s">
        <v>254</v>
      </c>
      <c r="K28" s="474"/>
      <c r="L28" s="474"/>
      <c r="M28" s="474"/>
    </row>
    <row r="29" spans="1:15" ht="14.25" customHeight="1" x14ac:dyDescent="0.2">
      <c r="A29" s="29"/>
      <c r="B29" s="29"/>
      <c r="C29" s="29"/>
      <c r="D29" s="480" t="s">
        <v>0</v>
      </c>
      <c r="E29" s="480"/>
      <c r="F29" s="480"/>
      <c r="G29" s="480"/>
      <c r="H29" s="480"/>
      <c r="I29" s="29"/>
      <c r="J29" s="480" t="s">
        <v>1</v>
      </c>
      <c r="K29" s="480"/>
      <c r="L29" s="480"/>
      <c r="M29" s="480"/>
    </row>
    <row r="30" spans="1:15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5" ht="12.75" customHeight="1" x14ac:dyDescent="0.2">
      <c r="A31" s="478" t="s">
        <v>7</v>
      </c>
      <c r="B31" s="478"/>
      <c r="C31" s="478"/>
      <c r="D31" s="474"/>
      <c r="E31" s="474"/>
      <c r="F31" s="474"/>
      <c r="G31" s="474"/>
      <c r="H31" s="474"/>
      <c r="I31" s="29"/>
      <c r="J31" s="474" t="s">
        <v>264</v>
      </c>
      <c r="K31" s="474"/>
      <c r="L31" s="474"/>
      <c r="M31" s="474"/>
    </row>
    <row r="32" spans="1:15" ht="14.25" customHeight="1" x14ac:dyDescent="0.2">
      <c r="A32" s="29"/>
      <c r="B32" s="29"/>
      <c r="C32" s="29"/>
      <c r="D32" s="480" t="s">
        <v>0</v>
      </c>
      <c r="E32" s="480"/>
      <c r="F32" s="480"/>
      <c r="G32" s="480"/>
      <c r="H32" s="480"/>
      <c r="I32" s="29"/>
      <c r="J32" s="480" t="s">
        <v>1</v>
      </c>
      <c r="K32" s="480"/>
      <c r="L32" s="480"/>
      <c r="M32" s="480"/>
    </row>
  </sheetData>
  <sheetProtection sheet="1" objects="1" scenarios="1"/>
  <mergeCells count="33">
    <mergeCell ref="A18:M18"/>
    <mergeCell ref="A17:M17"/>
    <mergeCell ref="D31:H31"/>
    <mergeCell ref="J31:M31"/>
    <mergeCell ref="D32:H32"/>
    <mergeCell ref="J32:M32"/>
    <mergeCell ref="D29:H29"/>
    <mergeCell ref="J29:M29"/>
    <mergeCell ref="D26:H26"/>
    <mergeCell ref="J26:M26"/>
    <mergeCell ref="A19:M19"/>
    <mergeCell ref="A31:C31"/>
    <mergeCell ref="A20:M20"/>
    <mergeCell ref="A21:M21"/>
    <mergeCell ref="A25:C25"/>
    <mergeCell ref="D25:H25"/>
    <mergeCell ref="A4:N4"/>
    <mergeCell ref="A6:M6"/>
    <mergeCell ref="A7:M7"/>
    <mergeCell ref="A8:M8"/>
    <mergeCell ref="A9:M9"/>
    <mergeCell ref="J25:M25"/>
    <mergeCell ref="A22:M22"/>
    <mergeCell ref="A28:C28"/>
    <mergeCell ref="D28:H28"/>
    <mergeCell ref="J28:M28"/>
    <mergeCell ref="A14:M14"/>
    <mergeCell ref="A16:M16"/>
    <mergeCell ref="A15:M15"/>
    <mergeCell ref="A12:M12"/>
    <mergeCell ref="A10:M10"/>
    <mergeCell ref="A11:M11"/>
    <mergeCell ref="A13:M13"/>
  </mergeCells>
  <phoneticPr fontId="4" type="noConversion"/>
  <printOptions horizontalCentered="1"/>
  <pageMargins left="1.1811023622047245" right="0.19685039370078741" top="1.1811023622047245" bottom="0.19685039370078741" header="0.51181102362204722" footer="0.5118110236220472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66"/>
  <sheetViews>
    <sheetView topLeftCell="A25" zoomScale="85" zoomScaleNormal="85" workbookViewId="0">
      <selection activeCell="F31" sqref="F31"/>
    </sheetView>
  </sheetViews>
  <sheetFormatPr defaultColWidth="8.85546875" defaultRowHeight="12.75" x14ac:dyDescent="0.2"/>
  <cols>
    <col min="1" max="1" width="3.5703125" style="5" customWidth="1"/>
    <col min="2" max="2" width="44.28515625" style="5" customWidth="1"/>
    <col min="3" max="4" width="8.5703125" style="20" customWidth="1"/>
    <col min="5" max="5" width="16.7109375" style="5" customWidth="1"/>
    <col min="6" max="6" width="30.28515625" style="5" customWidth="1"/>
    <col min="7" max="7" width="28" style="5" customWidth="1"/>
    <col min="8" max="9" width="16.7109375" style="5" customWidth="1"/>
    <col min="10" max="16384" width="8.85546875" style="5"/>
  </cols>
  <sheetData>
    <row r="1" spans="2:11" ht="15.6" customHeight="1" x14ac:dyDescent="0.2">
      <c r="B1" s="374" t="s">
        <v>34</v>
      </c>
      <c r="C1" s="374"/>
      <c r="D1" s="374"/>
      <c r="E1" s="374"/>
      <c r="F1" s="374"/>
      <c r="G1" s="374"/>
      <c r="H1" s="374"/>
      <c r="I1" s="374"/>
    </row>
    <row r="2" spans="2:11" ht="15.6" customHeight="1" x14ac:dyDescent="0.2">
      <c r="B2" s="103"/>
      <c r="C2" s="100"/>
      <c r="D2" s="100"/>
      <c r="E2" s="100"/>
      <c r="F2" s="100"/>
      <c r="G2" s="100"/>
      <c r="H2" s="100"/>
      <c r="I2" s="100"/>
    </row>
    <row r="3" spans="2:11" ht="35.25" customHeight="1" x14ac:dyDescent="0.2">
      <c r="B3" s="370" t="str">
        <f>'Заголовочный раздел'!B19:V19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3" s="370"/>
      <c r="D3" s="370"/>
      <c r="E3" s="370"/>
      <c r="F3" s="370"/>
      <c r="G3" s="370"/>
      <c r="H3" s="370"/>
      <c r="I3" s="370"/>
      <c r="J3" s="26"/>
      <c r="K3" s="26"/>
    </row>
    <row r="4" spans="2:11" x14ac:dyDescent="0.2">
      <c r="B4" s="373" t="s">
        <v>112</v>
      </c>
      <c r="C4" s="373"/>
      <c r="D4" s="373"/>
      <c r="E4" s="373"/>
      <c r="F4" s="373"/>
      <c r="G4" s="373"/>
      <c r="H4" s="373"/>
      <c r="I4" s="373"/>
      <c r="J4" s="28"/>
      <c r="K4" s="28"/>
    </row>
    <row r="5" spans="2:11" x14ac:dyDescent="0.2">
      <c r="B5" s="27"/>
      <c r="C5" s="27"/>
      <c r="D5" s="27"/>
      <c r="E5" s="27"/>
      <c r="F5" s="27"/>
      <c r="G5" s="27"/>
      <c r="H5" s="27"/>
      <c r="I5" s="27"/>
      <c r="J5" s="28"/>
      <c r="K5" s="28"/>
    </row>
    <row r="6" spans="2:11" s="21" customFormat="1" ht="16.149999999999999" customHeight="1" x14ac:dyDescent="0.2">
      <c r="B6" s="383" t="s">
        <v>11</v>
      </c>
      <c r="C6" s="375" t="s">
        <v>35</v>
      </c>
      <c r="D6" s="375" t="s">
        <v>165</v>
      </c>
      <c r="E6" s="377" t="s">
        <v>163</v>
      </c>
      <c r="F6" s="379" t="s">
        <v>94</v>
      </c>
      <c r="G6" s="380"/>
      <c r="H6" s="381" t="s">
        <v>150</v>
      </c>
      <c r="I6" s="381" t="s">
        <v>164</v>
      </c>
    </row>
    <row r="7" spans="2:11" s="21" customFormat="1" ht="78" customHeight="1" x14ac:dyDescent="0.2">
      <c r="B7" s="384"/>
      <c r="C7" s="376"/>
      <c r="D7" s="376"/>
      <c r="E7" s="378"/>
      <c r="F7" s="104" t="s">
        <v>95</v>
      </c>
      <c r="G7" s="105" t="s">
        <v>96</v>
      </c>
      <c r="H7" s="382"/>
      <c r="I7" s="382"/>
    </row>
    <row r="8" spans="2:11" s="21" customFormat="1" ht="15" x14ac:dyDescent="0.2">
      <c r="B8" s="101" t="s">
        <v>97</v>
      </c>
      <c r="C8" s="102"/>
      <c r="D8" s="102"/>
      <c r="E8" s="71">
        <f>'Касс. план (50400)'!E19+'Касс.пл.Внеб.(50300)СВОД'!E19+'Субсидия (50500)'!E19+'Касс.пл.Мед.стр.(00000)'!E19</f>
        <v>0</v>
      </c>
      <c r="F8" s="215">
        <f>E8</f>
        <v>0</v>
      </c>
      <c r="G8" s="72"/>
      <c r="H8" s="303"/>
      <c r="I8" s="303"/>
    </row>
    <row r="9" spans="2:11" s="21" customFormat="1" ht="15" x14ac:dyDescent="0.2">
      <c r="B9" s="101" t="s">
        <v>37</v>
      </c>
      <c r="C9" s="102"/>
      <c r="D9" s="102"/>
      <c r="E9" s="71">
        <f>'Касс. план (50400)'!E20+'Касс.пл.Внеб.(50300)СВОД'!E20+'Субсидия (50500)'!E20+'Касс.пл.Мед.стр.(00000)'!E20</f>
        <v>42460000</v>
      </c>
      <c r="F9" s="215">
        <f t="shared" ref="F9:F60" si="0">E9</f>
        <v>42460000</v>
      </c>
      <c r="G9" s="72"/>
      <c r="H9" s="303">
        <f>H11+H12+H13+H14+H15</f>
        <v>0</v>
      </c>
      <c r="I9" s="303">
        <f>I11+I12+I13+I14+I15</f>
        <v>0</v>
      </c>
    </row>
    <row r="10" spans="2:11" s="21" customFormat="1" ht="15" x14ac:dyDescent="0.2">
      <c r="B10" s="101" t="s">
        <v>33</v>
      </c>
      <c r="C10" s="102"/>
      <c r="D10" s="102"/>
      <c r="E10" s="71"/>
      <c r="F10" s="215">
        <f t="shared" si="0"/>
        <v>0</v>
      </c>
      <c r="G10" s="72"/>
      <c r="H10" s="303"/>
      <c r="I10" s="303"/>
    </row>
    <row r="11" spans="2:11" s="21" customFormat="1" ht="15" x14ac:dyDescent="0.2">
      <c r="B11" s="101" t="s">
        <v>110</v>
      </c>
      <c r="C11" s="102"/>
      <c r="D11" s="102"/>
      <c r="E11" s="71">
        <f>'Касс. план (50400)'!E22</f>
        <v>38600000</v>
      </c>
      <c r="F11" s="215">
        <f t="shared" si="0"/>
        <v>38600000</v>
      </c>
      <c r="G11" s="72"/>
      <c r="H11" s="303"/>
      <c r="I11" s="303"/>
    </row>
    <row r="12" spans="2:11" s="21" customFormat="1" ht="93.75" customHeight="1" x14ac:dyDescent="0.2">
      <c r="B12" s="101" t="s">
        <v>126</v>
      </c>
      <c r="C12" s="102"/>
      <c r="D12" s="102"/>
      <c r="E12" s="71">
        <f>перевозка!E20</f>
        <v>0</v>
      </c>
      <c r="F12" s="215">
        <f t="shared" si="0"/>
        <v>0</v>
      </c>
      <c r="G12" s="72"/>
      <c r="H12" s="303">
        <v>0</v>
      </c>
      <c r="I12" s="303">
        <v>0</v>
      </c>
    </row>
    <row r="13" spans="2:11" s="21" customFormat="1" ht="15" x14ac:dyDescent="0.2">
      <c r="B13" s="101" t="s">
        <v>117</v>
      </c>
      <c r="C13" s="102"/>
      <c r="D13" s="102"/>
      <c r="E13" s="71">
        <f>'Субсидия (50500)'!E20</f>
        <v>0</v>
      </c>
      <c r="F13" s="215">
        <f t="shared" si="0"/>
        <v>0</v>
      </c>
      <c r="G13" s="72"/>
      <c r="H13" s="303">
        <v>0</v>
      </c>
      <c r="I13" s="303">
        <v>0</v>
      </c>
    </row>
    <row r="14" spans="2:11" s="21" customFormat="1" ht="30" x14ac:dyDescent="0.2">
      <c r="B14" s="194" t="s">
        <v>119</v>
      </c>
      <c r="C14" s="102"/>
      <c r="D14" s="102"/>
      <c r="E14" s="71">
        <f>'Касс.пл.Внеб.(50300)СВОД'!E20</f>
        <v>3860000</v>
      </c>
      <c r="F14" s="215">
        <f>E14</f>
        <v>3860000</v>
      </c>
      <c r="G14" s="72"/>
      <c r="H14" s="304"/>
      <c r="I14" s="304"/>
    </row>
    <row r="15" spans="2:11" s="21" customFormat="1" ht="30" x14ac:dyDescent="0.2">
      <c r="B15" s="200" t="s">
        <v>224</v>
      </c>
      <c r="C15" s="102"/>
      <c r="D15" s="102"/>
      <c r="E15" s="71">
        <f>'Касс.пл.Мед.стр.(00000)'!E20</f>
        <v>0</v>
      </c>
      <c r="F15" s="215">
        <f t="shared" si="0"/>
        <v>0</v>
      </c>
      <c r="G15" s="72"/>
      <c r="H15" s="304"/>
      <c r="I15" s="304"/>
    </row>
    <row r="16" spans="2:11" s="21" customFormat="1" ht="28.5" customHeight="1" x14ac:dyDescent="0.2">
      <c r="B16" s="101" t="s">
        <v>38</v>
      </c>
      <c r="C16" s="102"/>
      <c r="D16" s="102"/>
      <c r="E16" s="215">
        <f>'Касс. план (50400)'!E24+'Касс.пл.Внеб.(50300)СВОД'!E29+'Субсидия (50500)'!E21+'Касс.пл.Мед.стр.(00000)'!E21</f>
        <v>42460000</v>
      </c>
      <c r="F16" s="215">
        <f t="shared" si="0"/>
        <v>42460000</v>
      </c>
      <c r="G16" s="72"/>
      <c r="H16" s="303">
        <f>H18+H22+H39+H42+H46+H55</f>
        <v>0</v>
      </c>
      <c r="I16" s="303">
        <f>I18+I22+I39+I42+I46+I55</f>
        <v>0</v>
      </c>
    </row>
    <row r="17" spans="2:9" s="21" customFormat="1" ht="15" x14ac:dyDescent="0.2">
      <c r="B17" s="101" t="s">
        <v>33</v>
      </c>
      <c r="C17" s="102"/>
      <c r="D17" s="102"/>
      <c r="E17" s="215">
        <f>'Касс. план (50400)'!E25+'Касс.пл.Внеб.(50300)СВОД'!E30+'Субсидия (50500)'!E22+'Касс.пл.Мед.стр.(00000)'!E22</f>
        <v>0</v>
      </c>
      <c r="F17" s="215">
        <f t="shared" si="0"/>
        <v>0</v>
      </c>
      <c r="G17" s="72"/>
      <c r="H17" s="303"/>
      <c r="I17" s="303"/>
    </row>
    <row r="18" spans="2:9" s="21" customFormat="1" ht="31.5" x14ac:dyDescent="0.2">
      <c r="B18" s="24" t="s">
        <v>101</v>
      </c>
      <c r="C18" s="22">
        <v>210</v>
      </c>
      <c r="D18" s="22"/>
      <c r="E18" s="215">
        <f>'Касс. план (50400)'!E26+'Касс.пл.Внеб.(50300)СВОД'!E31+'Субсидия (50500)'!E23+'Касс.пл.Мед.стр.(00000)'!E23</f>
        <v>34098831</v>
      </c>
      <c r="F18" s="215">
        <f t="shared" si="0"/>
        <v>34098831</v>
      </c>
      <c r="G18" s="73"/>
      <c r="H18" s="305">
        <f>H19+H20+H21</f>
        <v>0</v>
      </c>
      <c r="I18" s="305">
        <f>I19+I20+I21</f>
        <v>0</v>
      </c>
    </row>
    <row r="19" spans="2:9" s="21" customFormat="1" ht="15" x14ac:dyDescent="0.2">
      <c r="B19" s="101" t="s">
        <v>39</v>
      </c>
      <c r="C19" s="102">
        <v>211</v>
      </c>
      <c r="D19" s="102">
        <v>111</v>
      </c>
      <c r="E19" s="215">
        <f>'Касс. план (50400)'!E27+'Касс.пл.Внеб.(50300)СВОД'!E32+'Субсидия (50500)'!E24+'Касс.пл.Мед.стр.(00000)'!E24</f>
        <v>26231831</v>
      </c>
      <c r="F19" s="215">
        <f t="shared" si="0"/>
        <v>26231831</v>
      </c>
      <c r="G19" s="72"/>
      <c r="H19" s="303"/>
      <c r="I19" s="303"/>
    </row>
    <row r="20" spans="2:9" s="21" customFormat="1" ht="15" x14ac:dyDescent="0.2">
      <c r="B20" s="101" t="s">
        <v>41</v>
      </c>
      <c r="C20" s="102">
        <v>212</v>
      </c>
      <c r="D20" s="102">
        <v>112</v>
      </c>
      <c r="E20" s="215">
        <f>'Касс. план (50400)'!E28+'Касс.пл.Внеб.(50300)СВОД'!E33+'Субсидия (50500)'!E25+'Касс.пл.Мед.стр.(00000)'!E25</f>
        <v>45000</v>
      </c>
      <c r="F20" s="215">
        <f t="shared" si="0"/>
        <v>45000</v>
      </c>
      <c r="G20" s="72"/>
      <c r="H20" s="303"/>
      <c r="I20" s="303"/>
    </row>
    <row r="21" spans="2:9" s="21" customFormat="1" ht="30" x14ac:dyDescent="0.2">
      <c r="B21" s="101" t="s">
        <v>42</v>
      </c>
      <c r="C21" s="102">
        <v>213</v>
      </c>
      <c r="D21" s="102">
        <v>119</v>
      </c>
      <c r="E21" s="215">
        <f>'Касс. план (50400)'!E29+'Касс.пл.Внеб.(50300)СВОД'!E34+'Субсидия (50500)'!E26+'Касс.пл.Мед.стр.(00000)'!E26</f>
        <v>7822000</v>
      </c>
      <c r="F21" s="215">
        <f t="shared" si="0"/>
        <v>7822000</v>
      </c>
      <c r="G21" s="72"/>
      <c r="H21" s="304"/>
      <c r="I21" s="304"/>
    </row>
    <row r="22" spans="2:9" s="21" customFormat="1" ht="15.75" x14ac:dyDescent="0.2">
      <c r="B22" s="24" t="s">
        <v>44</v>
      </c>
      <c r="C22" s="22">
        <v>220</v>
      </c>
      <c r="D22" s="22"/>
      <c r="E22" s="215">
        <f>'Касс. план (50400)'!E30+'Касс.пл.Внеб.(50300)СВОД'!E35+'Субсидия (50500)'!E27+'Касс.пл.Мед.стр.(00000)'!E27</f>
        <v>4136176</v>
      </c>
      <c r="F22" s="215">
        <f t="shared" si="0"/>
        <v>4136176</v>
      </c>
      <c r="G22" s="73"/>
      <c r="H22" s="306">
        <f>H24+H25+H29+H30+H31+H35</f>
        <v>0</v>
      </c>
      <c r="I22" s="306">
        <f>I24+I25+I29+I30+I31+I35</f>
        <v>0</v>
      </c>
    </row>
    <row r="23" spans="2:9" s="21" customFormat="1" ht="15" x14ac:dyDescent="0.2">
      <c r="B23" s="101" t="s">
        <v>32</v>
      </c>
      <c r="C23" s="102"/>
      <c r="D23" s="102"/>
      <c r="E23" s="215">
        <f>'Касс. план (50400)'!E31+'Касс.пл.Внеб.(50300)СВОД'!E36+'Субсидия (50500)'!E28+'Касс.пл.Мед.стр.(00000)'!E28</f>
        <v>0</v>
      </c>
      <c r="F23" s="215">
        <f t="shared" si="0"/>
        <v>0</v>
      </c>
      <c r="G23" s="72"/>
      <c r="H23" s="303"/>
      <c r="I23" s="303"/>
    </row>
    <row r="24" spans="2:9" s="21" customFormat="1" ht="15" x14ac:dyDescent="0.2">
      <c r="B24" s="101" t="s">
        <v>46</v>
      </c>
      <c r="C24" s="102">
        <v>221</v>
      </c>
      <c r="D24" s="102">
        <v>244</v>
      </c>
      <c r="E24" s="215">
        <f>'Касс. план (50400)'!E32+'Касс.пл.Внеб.(50300)СВОД'!E37+'Субсидия (50500)'!E29+'Касс.пл.Мед.стр.(00000)'!E29</f>
        <v>203640</v>
      </c>
      <c r="F24" s="215">
        <f t="shared" si="0"/>
        <v>203640</v>
      </c>
      <c r="G24" s="72"/>
      <c r="H24" s="303"/>
      <c r="I24" s="303"/>
    </row>
    <row r="25" spans="2:9" s="21" customFormat="1" ht="15" x14ac:dyDescent="0.2">
      <c r="B25" s="101" t="s">
        <v>48</v>
      </c>
      <c r="C25" s="102">
        <v>222</v>
      </c>
      <c r="D25" s="102"/>
      <c r="E25" s="215">
        <f>'Касс. план (50400)'!E33+'Касс.пл.Внеб.(50300)СВОД'!E38+'Субсидия (50500)'!E30+'Касс.пл.Мед.стр.(00000)'!E30</f>
        <v>0</v>
      </c>
      <c r="F25" s="215">
        <f t="shared" si="0"/>
        <v>0</v>
      </c>
      <c r="G25" s="72"/>
      <c r="H25" s="303">
        <f>H27+H28</f>
        <v>0</v>
      </c>
      <c r="I25" s="303">
        <f>I27+I28</f>
        <v>0</v>
      </c>
    </row>
    <row r="26" spans="2:9" s="21" customFormat="1" ht="15" x14ac:dyDescent="0.2">
      <c r="B26" s="101" t="s">
        <v>33</v>
      </c>
      <c r="C26" s="102"/>
      <c r="D26" s="102"/>
      <c r="E26" s="215">
        <f>'Касс. план (50400)'!E34+'Касс.пл.Внеб.(50300)СВОД'!E39+'Субсидия (50500)'!E31+'Касс.пл.Мед.стр.(00000)'!E31</f>
        <v>0</v>
      </c>
      <c r="F26" s="215">
        <f t="shared" si="0"/>
        <v>0</v>
      </c>
      <c r="G26" s="72"/>
      <c r="H26" s="303"/>
      <c r="I26" s="303"/>
    </row>
    <row r="27" spans="2:9" s="21" customFormat="1" ht="15" x14ac:dyDescent="0.2">
      <c r="B27" s="101" t="s">
        <v>48</v>
      </c>
      <c r="C27" s="102"/>
      <c r="D27" s="102">
        <v>244</v>
      </c>
      <c r="E27" s="215">
        <f>'Касс. план (50400)'!E35+'Касс.пл.Внеб.(50300)СВОД'!E40+'Субсидия (50500)'!E32+'Касс.пл.Мед.стр.(00000)'!E32</f>
        <v>0</v>
      </c>
      <c r="F27" s="215">
        <f t="shared" si="0"/>
        <v>0</v>
      </c>
      <c r="G27" s="72"/>
      <c r="H27" s="303"/>
      <c r="I27" s="303"/>
    </row>
    <row r="28" spans="2:9" s="21" customFormat="1" ht="15" x14ac:dyDescent="0.2">
      <c r="B28" s="101" t="s">
        <v>48</v>
      </c>
      <c r="C28" s="102"/>
      <c r="D28" s="102">
        <v>360</v>
      </c>
      <c r="E28" s="215">
        <f>'Касс. план (50400)'!E36+'Касс.пл.Внеб.(50300)СВОД'!E41+'Субсидия (50500)'!E33+'Касс.пл.Мед.стр.(00000)'!E33</f>
        <v>0</v>
      </c>
      <c r="F28" s="215">
        <f t="shared" si="0"/>
        <v>0</v>
      </c>
      <c r="G28" s="72"/>
      <c r="H28" s="303">
        <v>0</v>
      </c>
      <c r="I28" s="303">
        <v>0</v>
      </c>
    </row>
    <row r="29" spans="2:9" s="21" customFormat="1" ht="15" x14ac:dyDescent="0.2">
      <c r="B29" s="101" t="s">
        <v>50</v>
      </c>
      <c r="C29" s="102">
        <v>223</v>
      </c>
      <c r="D29" s="102">
        <v>244</v>
      </c>
      <c r="E29" s="215">
        <f>'Касс. план (50400)'!E37+'Касс.пл.Внеб.(50300)СВОД'!E42+'Субсидия (50500)'!E34+'Касс.пл.Мед.стр.(00000)'!E34</f>
        <v>1457900</v>
      </c>
      <c r="F29" s="215">
        <f t="shared" si="0"/>
        <v>1457900</v>
      </c>
      <c r="G29" s="72"/>
      <c r="H29" s="303"/>
      <c r="I29" s="303"/>
    </row>
    <row r="30" spans="2:9" s="21" customFormat="1" ht="30" x14ac:dyDescent="0.2">
      <c r="B30" s="101" t="s">
        <v>52</v>
      </c>
      <c r="C30" s="102">
        <v>224</v>
      </c>
      <c r="D30" s="102">
        <v>244</v>
      </c>
      <c r="E30" s="215">
        <f>'Касс. план (50400)'!E38+'Касс.пл.Внеб.(50300)СВОД'!E43+'Субсидия (50500)'!E35+'Касс.пл.Мед.стр.(00000)'!E35</f>
        <v>280000</v>
      </c>
      <c r="F30" s="215">
        <f t="shared" si="0"/>
        <v>280000</v>
      </c>
      <c r="G30" s="72"/>
      <c r="H30" s="303"/>
      <c r="I30" s="303"/>
    </row>
    <row r="31" spans="2:9" s="21" customFormat="1" ht="30" x14ac:dyDescent="0.2">
      <c r="B31" s="101" t="s">
        <v>54</v>
      </c>
      <c r="C31" s="102">
        <v>225</v>
      </c>
      <c r="D31" s="102"/>
      <c r="E31" s="215">
        <f>'Касс. план (50400)'!E39+'Касс.пл.Внеб.(50300)СВОД'!E44+'Субсидия (50500)'!E36+'Касс.пл.Мед.стр.(00000)'!E36</f>
        <v>1093380</v>
      </c>
      <c r="F31" s="215">
        <f t="shared" si="0"/>
        <v>1093380</v>
      </c>
      <c r="G31" s="72"/>
      <c r="H31" s="304">
        <f>H33+H34</f>
        <v>0</v>
      </c>
      <c r="I31" s="304">
        <f>I33+I34</f>
        <v>0</v>
      </c>
    </row>
    <row r="32" spans="2:9" s="21" customFormat="1" ht="15" x14ac:dyDescent="0.2">
      <c r="B32" s="101" t="s">
        <v>33</v>
      </c>
      <c r="C32" s="102"/>
      <c r="D32" s="102"/>
      <c r="E32" s="215">
        <f>'Касс. план (50400)'!E40+'Касс.пл.Внеб.(50300)СВОД'!E45+'Субсидия (50500)'!E37+'Касс.пл.Мед.стр.(00000)'!E37</f>
        <v>0</v>
      </c>
      <c r="F32" s="215">
        <f t="shared" si="0"/>
        <v>0</v>
      </c>
      <c r="G32" s="72"/>
      <c r="H32" s="304"/>
      <c r="I32" s="304"/>
    </row>
    <row r="33" spans="2:9" s="21" customFormat="1" ht="30" x14ac:dyDescent="0.2">
      <c r="B33" s="101" t="s">
        <v>54</v>
      </c>
      <c r="C33" s="102">
        <v>225</v>
      </c>
      <c r="D33" s="102">
        <v>243</v>
      </c>
      <c r="E33" s="215">
        <f>'Касс. план (50400)'!E41+'Касс.пл.Внеб.(50300)СВОД'!E46+'Субсидия (50500)'!E38+'Касс.пл.Мед.стр.(00000)'!E38</f>
        <v>0</v>
      </c>
      <c r="F33" s="215">
        <f t="shared" si="0"/>
        <v>0</v>
      </c>
      <c r="G33" s="72"/>
      <c r="H33" s="304">
        <v>0</v>
      </c>
      <c r="I33" s="304">
        <v>0</v>
      </c>
    </row>
    <row r="34" spans="2:9" s="21" customFormat="1" ht="30" x14ac:dyDescent="0.2">
      <c r="B34" s="101" t="s">
        <v>54</v>
      </c>
      <c r="C34" s="102">
        <v>225</v>
      </c>
      <c r="D34" s="102">
        <v>244</v>
      </c>
      <c r="E34" s="215">
        <f>'Касс. план (50400)'!E42+'Касс.пл.Внеб.(50300)СВОД'!E47+'Субсидия (50500)'!E39+'Касс.пл.Мед.стр.(00000)'!E39</f>
        <v>1093380</v>
      </c>
      <c r="F34" s="215">
        <f t="shared" si="0"/>
        <v>1093380</v>
      </c>
      <c r="G34" s="72"/>
      <c r="H34" s="304"/>
      <c r="I34" s="304"/>
    </row>
    <row r="35" spans="2:9" s="21" customFormat="1" ht="15" x14ac:dyDescent="0.2">
      <c r="B35" s="101" t="s">
        <v>106</v>
      </c>
      <c r="C35" s="102">
        <v>226</v>
      </c>
      <c r="D35" s="102"/>
      <c r="E35" s="215">
        <f>'Касс. план (50400)'!E45+'Касс.пл.Внеб.(50300)СВОД'!E50+'Субсидия (50500)'!E42+'Касс.пл.Мед.стр.(00000)'!E42</f>
        <v>1101256</v>
      </c>
      <c r="F35" s="215">
        <f t="shared" si="0"/>
        <v>1101256</v>
      </c>
      <c r="G35" s="72"/>
      <c r="H35" s="303">
        <f>H37+H38</f>
        <v>0</v>
      </c>
      <c r="I35" s="303">
        <f>I37+I38</f>
        <v>0</v>
      </c>
    </row>
    <row r="36" spans="2:9" s="21" customFormat="1" ht="15" x14ac:dyDescent="0.2">
      <c r="B36" s="101" t="s">
        <v>33</v>
      </c>
      <c r="C36" s="102"/>
      <c r="D36" s="102"/>
      <c r="E36" s="215"/>
      <c r="F36" s="215">
        <f t="shared" si="0"/>
        <v>0</v>
      </c>
      <c r="G36" s="72"/>
      <c r="H36" s="303"/>
      <c r="I36" s="303"/>
    </row>
    <row r="37" spans="2:9" s="21" customFormat="1" ht="15" x14ac:dyDescent="0.2">
      <c r="B37" s="101" t="s">
        <v>106</v>
      </c>
      <c r="C37" s="102">
        <v>226</v>
      </c>
      <c r="D37" s="102">
        <v>243</v>
      </c>
      <c r="E37" s="215">
        <f>'Касс. план (50400)'!E47+'Касс.пл.Внеб.(50300)СВОД'!E52+'Субсидия (50500)'!E44+'Касс.пл.Мед.стр.(00000)'!E44</f>
        <v>0</v>
      </c>
      <c r="F37" s="215">
        <f t="shared" si="0"/>
        <v>0</v>
      </c>
      <c r="G37" s="72"/>
      <c r="H37" s="303">
        <v>0</v>
      </c>
      <c r="I37" s="303">
        <v>0</v>
      </c>
    </row>
    <row r="38" spans="2:9" s="21" customFormat="1" ht="15" x14ac:dyDescent="0.2">
      <c r="B38" s="101" t="s">
        <v>106</v>
      </c>
      <c r="C38" s="102">
        <v>226</v>
      </c>
      <c r="D38" s="102">
        <v>244</v>
      </c>
      <c r="E38" s="215">
        <f>'Касс. план (50400)'!E50+'Касс.пл.Внеб.(50300)СВОД'!E55+'Субсидия (50500)'!E47+'Касс.пл.Мед.стр.(00000)'!E47</f>
        <v>1101256</v>
      </c>
      <c r="F38" s="215">
        <f t="shared" si="0"/>
        <v>1101256</v>
      </c>
      <c r="G38" s="72"/>
      <c r="H38" s="303"/>
      <c r="I38" s="303"/>
    </row>
    <row r="39" spans="2:9" s="21" customFormat="1" ht="31.5" x14ac:dyDescent="0.2">
      <c r="B39" s="24" t="s">
        <v>99</v>
      </c>
      <c r="C39" s="22">
        <v>240</v>
      </c>
      <c r="D39" s="22"/>
      <c r="E39" s="215">
        <f>'Касс. план (50400)'!E51+'Касс.пл.Внеб.(50300)СВОД'!E56+'Субсидия (50500)'!E48+'Касс.пл.Мед.стр.(00000)'!E48</f>
        <v>0</v>
      </c>
      <c r="F39" s="215">
        <f t="shared" si="0"/>
        <v>0</v>
      </c>
      <c r="G39" s="73"/>
      <c r="H39" s="305">
        <f>H41</f>
        <v>0</v>
      </c>
      <c r="I39" s="305">
        <f>I41</f>
        <v>0</v>
      </c>
    </row>
    <row r="40" spans="2:9" s="21" customFormat="1" ht="15" x14ac:dyDescent="0.2">
      <c r="B40" s="101" t="s">
        <v>32</v>
      </c>
      <c r="C40" s="102"/>
      <c r="D40" s="102"/>
      <c r="E40" s="215"/>
      <c r="F40" s="215">
        <f t="shared" si="0"/>
        <v>0</v>
      </c>
      <c r="G40" s="72"/>
      <c r="H40" s="303"/>
      <c r="I40" s="303"/>
    </row>
    <row r="41" spans="2:9" s="21" customFormat="1" ht="45" x14ac:dyDescent="0.2">
      <c r="B41" s="101" t="s">
        <v>100</v>
      </c>
      <c r="C41" s="102">
        <v>241</v>
      </c>
      <c r="D41" s="102"/>
      <c r="E41" s="215">
        <f>'Касс. план (50400)'!E53+'Касс.пл.Внеб.(50300)СВОД'!E58+'Субсидия (50500)'!E50+'Касс.пл.Мед.стр.(00000)'!E50</f>
        <v>0</v>
      </c>
      <c r="F41" s="215">
        <f t="shared" si="0"/>
        <v>0</v>
      </c>
      <c r="G41" s="72"/>
      <c r="H41" s="303">
        <v>0</v>
      </c>
      <c r="I41" s="303">
        <v>0</v>
      </c>
    </row>
    <row r="42" spans="2:9" s="21" customFormat="1" ht="15.75" x14ac:dyDescent="0.2">
      <c r="B42" s="24" t="s">
        <v>56</v>
      </c>
      <c r="C42" s="22">
        <v>260</v>
      </c>
      <c r="D42" s="22"/>
      <c r="E42" s="215">
        <f>'Касс. план (50400)'!E54+'Касс.пл.Внеб.(50300)СВОД'!E59+'Субсидия (50500)'!E51+'Касс.пл.Мед.стр.(00000)'!E51</f>
        <v>0</v>
      </c>
      <c r="F42" s="215">
        <f t="shared" si="0"/>
        <v>0</v>
      </c>
      <c r="G42" s="73"/>
      <c r="H42" s="303">
        <f>H44+H45</f>
        <v>0</v>
      </c>
      <c r="I42" s="303">
        <f>I44+I45</f>
        <v>0</v>
      </c>
    </row>
    <row r="43" spans="2:9" s="21" customFormat="1" ht="35.25" customHeight="1" x14ac:dyDescent="0.2">
      <c r="B43" s="101" t="s">
        <v>32</v>
      </c>
      <c r="C43" s="102"/>
      <c r="D43" s="102"/>
      <c r="E43" s="215"/>
      <c r="F43" s="215">
        <f t="shared" si="0"/>
        <v>0</v>
      </c>
      <c r="G43" s="72"/>
      <c r="H43" s="303"/>
      <c r="I43" s="303"/>
    </row>
    <row r="44" spans="2:9" s="21" customFormat="1" ht="31.5" customHeight="1" x14ac:dyDescent="0.2">
      <c r="B44" s="101" t="s">
        <v>58</v>
      </c>
      <c r="C44" s="102">
        <v>262</v>
      </c>
      <c r="D44" s="102">
        <v>321</v>
      </c>
      <c r="E44" s="215">
        <f>'Касс. план (50400)'!E56+'Касс.пл.Внеб.(50300)СВОД'!E61+'Субсидия (50500)'!E53+'Касс.пл.Мед.стр.(00000)'!E53</f>
        <v>0</v>
      </c>
      <c r="F44" s="215">
        <f t="shared" si="0"/>
        <v>0</v>
      </c>
      <c r="G44" s="72"/>
      <c r="H44" s="303">
        <v>0</v>
      </c>
      <c r="I44" s="303">
        <v>0</v>
      </c>
    </row>
    <row r="45" spans="2:9" s="21" customFormat="1" ht="45" x14ac:dyDescent="0.2">
      <c r="B45" s="101" t="s">
        <v>60</v>
      </c>
      <c r="C45" s="102">
        <v>263</v>
      </c>
      <c r="D45" s="102"/>
      <c r="E45" s="215">
        <f>'Касс. план (50400)'!E57+'Касс.пл.Внеб.(50300)СВОД'!E62+'Субсидия (50500)'!E54+'Касс.пл.Мед.стр.(00000)'!E54</f>
        <v>0</v>
      </c>
      <c r="F45" s="215">
        <f t="shared" si="0"/>
        <v>0</v>
      </c>
      <c r="G45" s="72"/>
      <c r="H45" s="303">
        <v>0</v>
      </c>
      <c r="I45" s="303">
        <v>0</v>
      </c>
    </row>
    <row r="46" spans="2:9" s="21" customFormat="1" ht="15.75" x14ac:dyDescent="0.2">
      <c r="B46" s="24" t="s">
        <v>62</v>
      </c>
      <c r="C46" s="22">
        <v>290</v>
      </c>
      <c r="D46" s="22"/>
      <c r="E46" s="215">
        <f>'Касс. план (50400)'!E58+'Касс.пл.Внеб.(50300)СВОД'!E63+'Субсидия (50500)'!E55+'Касс.пл.Мед.стр.(00000)'!E55</f>
        <v>5000</v>
      </c>
      <c r="F46" s="215">
        <f t="shared" si="0"/>
        <v>5000</v>
      </c>
      <c r="G46" s="73"/>
      <c r="H46" s="306">
        <f>H48+H49+H50+H51+H52+H53+H54</f>
        <v>0</v>
      </c>
      <c r="I46" s="306">
        <f>I48+I49+I50+I51+I52+I53+I54</f>
        <v>0</v>
      </c>
    </row>
    <row r="47" spans="2:9" s="21" customFormat="1" ht="15.75" x14ac:dyDescent="0.2">
      <c r="B47" s="101" t="s">
        <v>33</v>
      </c>
      <c r="C47" s="22"/>
      <c r="D47" s="22"/>
      <c r="E47" s="215"/>
      <c r="F47" s="215"/>
      <c r="G47" s="73"/>
      <c r="H47" s="306"/>
      <c r="I47" s="306"/>
    </row>
    <row r="48" spans="2:9" s="21" customFormat="1" ht="15" x14ac:dyDescent="0.2">
      <c r="B48" s="101" t="s">
        <v>62</v>
      </c>
      <c r="C48" s="102">
        <v>290</v>
      </c>
      <c r="D48" s="102">
        <v>112</v>
      </c>
      <c r="E48" s="215">
        <f>'Касс. план (50400)'!E60+'Касс.пл.Внеб.(50300)СВОД'!E65+'Субсидия (50500)'!E57+'Касс.пл.Мед.стр.(00000)'!E57</f>
        <v>0</v>
      </c>
      <c r="F48" s="215">
        <f t="shared" si="0"/>
        <v>0</v>
      </c>
      <c r="G48" s="73"/>
      <c r="H48" s="306"/>
      <c r="I48" s="306"/>
    </row>
    <row r="49" spans="2:9" s="21" customFormat="1" ht="15" x14ac:dyDescent="0.2">
      <c r="B49" s="101" t="s">
        <v>62</v>
      </c>
      <c r="C49" s="102">
        <v>290</v>
      </c>
      <c r="D49" s="102">
        <v>244</v>
      </c>
      <c r="E49" s="215">
        <f>'Касс. план (50400)'!E61+'Касс.пл.Внеб.(50300)СВОД'!E66+'Субсидия (50500)'!E58+'Касс.пл.Мед.стр.(00000)'!E58</f>
        <v>0</v>
      </c>
      <c r="F49" s="215">
        <f t="shared" si="0"/>
        <v>0</v>
      </c>
      <c r="G49" s="73"/>
      <c r="H49" s="306"/>
      <c r="I49" s="306"/>
    </row>
    <row r="50" spans="2:9" s="21" customFormat="1" ht="15" x14ac:dyDescent="0.2">
      <c r="B50" s="101" t="s">
        <v>62</v>
      </c>
      <c r="C50" s="102">
        <v>290</v>
      </c>
      <c r="D50" s="102">
        <v>360</v>
      </c>
      <c r="E50" s="215">
        <f>'Касс. план (50400)'!E62+'Касс.пл.Внеб.(50300)СВОД'!E67+'Субсидия (50500)'!E59+'Касс.пл.Мед.стр.(00000)'!E59</f>
        <v>0</v>
      </c>
      <c r="F50" s="215">
        <f t="shared" si="0"/>
        <v>0</v>
      </c>
      <c r="G50" s="73"/>
      <c r="H50" s="306"/>
      <c r="I50" s="306"/>
    </row>
    <row r="51" spans="2:9" s="21" customFormat="1" ht="15" x14ac:dyDescent="0.2">
      <c r="B51" s="101" t="s">
        <v>62</v>
      </c>
      <c r="C51" s="102">
        <v>290</v>
      </c>
      <c r="D51" s="102">
        <v>831</v>
      </c>
      <c r="E51" s="215">
        <f>'Касс. план (50400)'!E63+'Касс.пл.Внеб.(50300)СВОД'!E68+'Субсидия (50500)'!E60+'Касс.пл.Мед.стр.(00000)'!E60</f>
        <v>0</v>
      </c>
      <c r="F51" s="215">
        <f t="shared" si="0"/>
        <v>0</v>
      </c>
      <c r="G51" s="73"/>
      <c r="H51" s="306"/>
      <c r="I51" s="306"/>
    </row>
    <row r="52" spans="2:9" s="21" customFormat="1" ht="15" x14ac:dyDescent="0.2">
      <c r="B52" s="101" t="s">
        <v>62</v>
      </c>
      <c r="C52" s="102">
        <v>290</v>
      </c>
      <c r="D52" s="102">
        <v>851</v>
      </c>
      <c r="E52" s="215">
        <f>'Касс. план (50400)'!E64+'Касс.пл.Внеб.(50300)СВОД'!E69+'Субсидия (50500)'!E61+'Касс.пл.Мед.стр.(00000)'!E61</f>
        <v>0</v>
      </c>
      <c r="F52" s="215">
        <f t="shared" si="0"/>
        <v>0</v>
      </c>
      <c r="G52" s="73"/>
      <c r="H52" s="306"/>
      <c r="I52" s="306"/>
    </row>
    <row r="53" spans="2:9" s="21" customFormat="1" ht="15" x14ac:dyDescent="0.2">
      <c r="B53" s="101" t="s">
        <v>62</v>
      </c>
      <c r="C53" s="102">
        <v>290</v>
      </c>
      <c r="D53" s="102">
        <v>852</v>
      </c>
      <c r="E53" s="215">
        <f>'Касс. план (50400)'!E65+'Касс.пл.Внеб.(50300)СВОД'!E70+'Субсидия (50500)'!E62+'Касс.пл.Мед.стр.(00000)'!E62</f>
        <v>2000</v>
      </c>
      <c r="F53" s="215">
        <f t="shared" si="0"/>
        <v>2000</v>
      </c>
      <c r="G53" s="73"/>
      <c r="H53" s="306"/>
      <c r="I53" s="306"/>
    </row>
    <row r="54" spans="2:9" s="21" customFormat="1" ht="15" x14ac:dyDescent="0.2">
      <c r="B54" s="101" t="s">
        <v>62</v>
      </c>
      <c r="C54" s="102">
        <v>290</v>
      </c>
      <c r="D54" s="102">
        <v>853</v>
      </c>
      <c r="E54" s="215">
        <f>'Касс. план (50400)'!E66+'Касс.пл.Внеб.(50300)СВОД'!E71+'Субсидия (50500)'!E63+'Касс.пл.Мед.стр.(00000)'!E63</f>
        <v>3000</v>
      </c>
      <c r="F54" s="215">
        <f t="shared" si="0"/>
        <v>3000</v>
      </c>
      <c r="G54" s="73"/>
      <c r="H54" s="306"/>
      <c r="I54" s="306"/>
    </row>
    <row r="55" spans="2:9" s="21" customFormat="1" ht="31.5" x14ac:dyDescent="0.2">
      <c r="B55" s="24" t="s">
        <v>64</v>
      </c>
      <c r="C55" s="22">
        <v>300</v>
      </c>
      <c r="D55" s="22"/>
      <c r="E55" s="215">
        <f>'Касс. план (50400)'!E67+'Касс.пл.Внеб.(50300)СВОД'!E72+'Субсидия (50500)'!E64+'Касс.пл.Мед.стр.(00000)'!E64</f>
        <v>4219993</v>
      </c>
      <c r="F55" s="215">
        <f t="shared" si="0"/>
        <v>4219993</v>
      </c>
      <c r="G55" s="73"/>
      <c r="H55" s="305">
        <f>H57+H58+H59+H60</f>
        <v>0</v>
      </c>
      <c r="I55" s="305">
        <f>I57+I58+I59+I60</f>
        <v>0</v>
      </c>
    </row>
    <row r="56" spans="2:9" s="21" customFormat="1" ht="15" x14ac:dyDescent="0.2">
      <c r="B56" s="101" t="s">
        <v>32</v>
      </c>
      <c r="C56" s="102"/>
      <c r="D56" s="102"/>
      <c r="E56" s="215"/>
      <c r="F56" s="215"/>
      <c r="G56" s="72"/>
      <c r="H56" s="304"/>
      <c r="I56" s="304"/>
    </row>
    <row r="57" spans="2:9" s="21" customFormat="1" ht="30" x14ac:dyDescent="0.2">
      <c r="B57" s="101" t="s">
        <v>66</v>
      </c>
      <c r="C57" s="102">
        <v>310</v>
      </c>
      <c r="D57" s="102">
        <v>244</v>
      </c>
      <c r="E57" s="215">
        <f>'Касс. план (50400)'!E69+'Касс.пл.Внеб.(50300)СВОД'!E74+'Субсидия (50500)'!E66+'Касс.пл.Мед.стр.(00000)'!E66</f>
        <v>30000</v>
      </c>
      <c r="F57" s="215">
        <f>E57</f>
        <v>30000</v>
      </c>
      <c r="G57" s="72"/>
      <c r="H57" s="304"/>
      <c r="I57" s="304"/>
    </row>
    <row r="58" spans="2:9" s="21" customFormat="1" ht="30" x14ac:dyDescent="0.2">
      <c r="B58" s="101" t="s">
        <v>68</v>
      </c>
      <c r="C58" s="102">
        <v>320</v>
      </c>
      <c r="D58" s="102"/>
      <c r="E58" s="215">
        <f>'Касс. план (50400)'!E70+'Касс.пл.Внеб.(50300)СВОД'!E75+'Субсидия (50500)'!E67+'Касс.пл.Мед.стр.(00000)'!E67</f>
        <v>0</v>
      </c>
      <c r="F58" s="215">
        <f t="shared" si="0"/>
        <v>0</v>
      </c>
      <c r="G58" s="72"/>
      <c r="H58" s="303"/>
      <c r="I58" s="303"/>
    </row>
    <row r="59" spans="2:9" s="21" customFormat="1" ht="30" x14ac:dyDescent="0.2">
      <c r="B59" s="101" t="s">
        <v>80</v>
      </c>
      <c r="C59" s="102">
        <v>330</v>
      </c>
      <c r="D59" s="102"/>
      <c r="E59" s="215">
        <f>'Касс. план (50400)'!E71+'Касс.пл.Внеб.(50300)СВОД'!E76+'Субсидия (50500)'!E68+'Касс.пл.Мед.стр.(00000)'!E68</f>
        <v>0</v>
      </c>
      <c r="F59" s="215">
        <f t="shared" si="0"/>
        <v>0</v>
      </c>
      <c r="G59" s="72"/>
      <c r="H59" s="303"/>
      <c r="I59" s="303"/>
    </row>
    <row r="60" spans="2:9" s="21" customFormat="1" ht="30" x14ac:dyDescent="0.2">
      <c r="B60" s="101" t="s">
        <v>70</v>
      </c>
      <c r="C60" s="102">
        <v>340</v>
      </c>
      <c r="D60" s="102">
        <v>244</v>
      </c>
      <c r="E60" s="215">
        <f>'Касс. план (50400)'!E72+'Касс.пл.Внеб.(50300)СВОД'!E77+'Субсидия (50500)'!E69+'Касс.пл.Мед.стр.(00000)'!E69</f>
        <v>4189993</v>
      </c>
      <c r="F60" s="215">
        <f t="shared" si="0"/>
        <v>4189993</v>
      </c>
      <c r="G60" s="72"/>
      <c r="H60" s="304"/>
      <c r="I60" s="304"/>
    </row>
    <row r="61" spans="2:9" s="21" customFormat="1" ht="31.5" x14ac:dyDescent="0.2">
      <c r="B61" s="24" t="s">
        <v>72</v>
      </c>
      <c r="C61" s="22">
        <v>500</v>
      </c>
      <c r="D61" s="22"/>
      <c r="E61" s="215">
        <f>E63+E64</f>
        <v>0</v>
      </c>
      <c r="F61" s="215">
        <f>E61</f>
        <v>0</v>
      </c>
      <c r="G61" s="72"/>
      <c r="H61" s="303">
        <f>H63+H64</f>
        <v>0</v>
      </c>
      <c r="I61" s="303">
        <f>I63+I64</f>
        <v>0</v>
      </c>
    </row>
    <row r="62" spans="2:9" s="21" customFormat="1" ht="15" x14ac:dyDescent="0.2">
      <c r="B62" s="101" t="s">
        <v>32</v>
      </c>
      <c r="C62" s="102"/>
      <c r="D62" s="102"/>
      <c r="E62" s="215"/>
      <c r="F62" s="215"/>
      <c r="G62" s="72"/>
      <c r="H62" s="303"/>
      <c r="I62" s="303"/>
    </row>
    <row r="63" spans="2:9" s="21" customFormat="1" ht="45" x14ac:dyDescent="0.2">
      <c r="B63" s="101" t="s">
        <v>74</v>
      </c>
      <c r="C63" s="102">
        <v>520</v>
      </c>
      <c r="D63" s="102"/>
      <c r="E63" s="215">
        <f>'Касс. план (50400)'!E80+'Касс.пл.Внеб.(50300)СВОД'!E85+'Субсидия (50500)'!E77+'Касс.пл.Мед.стр.(00000)'!E77</f>
        <v>0</v>
      </c>
      <c r="F63" s="215">
        <f t="shared" ref="F63:F66" si="1">E63</f>
        <v>0</v>
      </c>
      <c r="G63" s="72"/>
      <c r="H63" s="303">
        <v>0</v>
      </c>
      <c r="I63" s="303">
        <v>0</v>
      </c>
    </row>
    <row r="64" spans="2:9" s="21" customFormat="1" ht="30" x14ac:dyDescent="0.2">
      <c r="B64" s="101" t="s">
        <v>76</v>
      </c>
      <c r="C64" s="102">
        <v>530</v>
      </c>
      <c r="D64" s="102"/>
      <c r="E64" s="215">
        <f>'Касс. план (50400)'!E81+'Касс.пл.Внеб.(50300)СВОД'!E86+'Субсидия (50500)'!E78+'Касс.пл.Мед.стр.(00000)'!E78</f>
        <v>0</v>
      </c>
      <c r="F64" s="215">
        <f t="shared" si="1"/>
        <v>0</v>
      </c>
      <c r="G64" s="72"/>
      <c r="H64" s="303">
        <v>0</v>
      </c>
      <c r="I64" s="303">
        <v>0</v>
      </c>
    </row>
    <row r="65" spans="2:9" s="21" customFormat="1" ht="15" x14ac:dyDescent="0.2">
      <c r="B65" s="101" t="s">
        <v>78</v>
      </c>
      <c r="C65" s="102"/>
      <c r="D65" s="102"/>
      <c r="E65" s="215">
        <f>'Касс. план (50400)'!E82+'Касс.пл.Внеб.(50300)СВОД'!E87+'Субсидия (50500)'!E79+'Касс.пл.Мед.стр.(00000)'!E79</f>
        <v>0</v>
      </c>
      <c r="F65" s="215">
        <f t="shared" si="1"/>
        <v>0</v>
      </c>
      <c r="G65" s="72"/>
      <c r="H65" s="303"/>
      <c r="I65" s="303"/>
    </row>
    <row r="66" spans="2:9" s="21" customFormat="1" ht="15" x14ac:dyDescent="0.2">
      <c r="B66" s="101" t="s">
        <v>79</v>
      </c>
      <c r="C66" s="102" t="s">
        <v>36</v>
      </c>
      <c r="D66" s="102"/>
      <c r="E66" s="215">
        <f>'Касс. план (50400)'!E83+'Касс.пл.Внеб.(50300)СВОД'!E88+'Субсидия (50500)'!E80+'Касс.пл.Мед.стр.(00000)'!E80</f>
        <v>0</v>
      </c>
      <c r="F66" s="215">
        <f t="shared" si="1"/>
        <v>0</v>
      </c>
      <c r="G66" s="72"/>
      <c r="H66" s="303"/>
      <c r="I66" s="303"/>
    </row>
  </sheetData>
  <sheetProtection sheet="1" objects="1" scenarios="1" formatCells="0" formatColumns="0" formatRows="0" insertHyperlinks="0" sort="0" autoFilter="0" pivotTables="0"/>
  <mergeCells count="10">
    <mergeCell ref="B4:I4"/>
    <mergeCell ref="B1:I1"/>
    <mergeCell ref="C6:C7"/>
    <mergeCell ref="E6:E7"/>
    <mergeCell ref="F6:G6"/>
    <mergeCell ref="H6:H7"/>
    <mergeCell ref="I6:I7"/>
    <mergeCell ref="B6:B7"/>
    <mergeCell ref="B3:I3"/>
    <mergeCell ref="D6:D7"/>
  </mergeCells>
  <phoneticPr fontId="4" type="noConversion"/>
  <printOptions horizontalCentered="1"/>
  <pageMargins left="1.1811023622047245" right="0.39370078740157483" top="0.39370078740157483" bottom="0.39370078740157483" header="0.15748031496062992" footer="0.15748031496062992"/>
  <pageSetup paperSize="9" scale="47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103"/>
  <sheetViews>
    <sheetView view="pageBreakPreview" topLeftCell="A44" zoomScaleNormal="70" zoomScaleSheetLayoutView="100" workbookViewId="0">
      <pane xSplit="2" topLeftCell="D1" activePane="topRight" state="frozen"/>
      <selection activeCell="B19" sqref="B19:V19"/>
      <selection pane="topRight" activeCell="H52" sqref="H52"/>
    </sheetView>
  </sheetViews>
  <sheetFormatPr defaultColWidth="9.140625" defaultRowHeight="15" x14ac:dyDescent="0.2"/>
  <cols>
    <col min="1" max="1" width="61.42578125" style="111" customWidth="1"/>
    <col min="2" max="2" width="13.7109375" style="112" customWidth="1"/>
    <col min="3" max="3" width="9.42578125" style="112" customWidth="1"/>
    <col min="4" max="4" width="26.42578125" style="112" customWidth="1"/>
    <col min="5" max="5" width="20.7109375" style="112" customWidth="1"/>
    <col min="6" max="6" width="16" style="112" hidden="1" customWidth="1"/>
    <col min="7" max="7" width="17.140625" style="112" hidden="1" customWidth="1"/>
    <col min="8" max="8" width="22.5703125" style="112" customWidth="1"/>
    <col min="9" max="9" width="0.140625" style="112" hidden="1" customWidth="1"/>
    <col min="10" max="10" width="26.140625" style="112" hidden="1" customWidth="1"/>
    <col min="11" max="11" width="18.7109375" style="112" hidden="1" customWidth="1"/>
    <col min="12" max="12" width="18.7109375" style="112" customWidth="1"/>
    <col min="13" max="13" width="16.5703125" style="112" customWidth="1"/>
    <col min="14" max="14" width="28" style="112" customWidth="1"/>
    <col min="15" max="15" width="21.140625" style="112" customWidth="1"/>
    <col min="16" max="20" width="18.7109375" style="112" customWidth="1"/>
    <col min="21" max="21" width="19.5703125" style="112" customWidth="1"/>
    <col min="22" max="22" width="64" style="112" customWidth="1"/>
    <col min="23" max="26" width="62" style="112" customWidth="1"/>
    <col min="27" max="16384" width="9.140625" style="112"/>
  </cols>
  <sheetData>
    <row r="1" spans="1:30" ht="15.75" customHeight="1" x14ac:dyDescent="0.2">
      <c r="A1" s="285"/>
      <c r="B1" s="286"/>
      <c r="C1" s="286"/>
      <c r="D1" s="286"/>
      <c r="E1" s="286"/>
      <c r="F1" s="286"/>
      <c r="G1" s="286"/>
      <c r="H1" s="286"/>
      <c r="I1" s="286"/>
      <c r="J1" s="286"/>
      <c r="K1" s="287"/>
      <c r="L1" s="287"/>
      <c r="M1" s="287"/>
      <c r="N1" s="287"/>
      <c r="O1" s="288" t="s">
        <v>166</v>
      </c>
      <c r="P1" s="286"/>
      <c r="Q1" s="286"/>
      <c r="R1" s="286"/>
      <c r="S1" s="286"/>
      <c r="T1" s="286"/>
      <c r="U1" s="286"/>
      <c r="V1" s="288" t="s">
        <v>166</v>
      </c>
    </row>
    <row r="2" spans="1:30" x14ac:dyDescent="0.2">
      <c r="A2" s="285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404"/>
      <c r="M2" s="404"/>
      <c r="N2" s="404"/>
      <c r="O2" s="404"/>
      <c r="P2" s="286"/>
      <c r="Q2" s="286"/>
      <c r="R2" s="286"/>
      <c r="S2" s="286"/>
      <c r="T2" s="286"/>
      <c r="U2" s="286"/>
      <c r="V2" s="114"/>
    </row>
    <row r="3" spans="1:30" ht="4.5" customHeight="1" x14ac:dyDescent="0.2">
      <c r="A3" s="285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30" ht="15" hidden="1" customHeight="1" x14ac:dyDescent="0.2">
      <c r="A4" s="285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</row>
    <row r="5" spans="1:30" ht="24.75" customHeight="1" x14ac:dyDescent="0.2">
      <c r="A5" s="285"/>
      <c r="B5" s="289"/>
      <c r="C5" s="289"/>
      <c r="D5" s="405" t="s">
        <v>134</v>
      </c>
      <c r="E5" s="405"/>
      <c r="F5" s="405"/>
      <c r="G5" s="405"/>
      <c r="H5" s="405"/>
      <c r="I5" s="405"/>
      <c r="J5" s="405"/>
      <c r="K5" s="405"/>
      <c r="L5" s="405"/>
      <c r="M5" s="405"/>
      <c r="N5" s="290"/>
      <c r="O5" s="405" t="s">
        <v>134</v>
      </c>
      <c r="P5" s="405"/>
      <c r="Q5" s="405"/>
      <c r="R5" s="405"/>
      <c r="S5" s="405"/>
      <c r="T5" s="405"/>
      <c r="U5" s="405"/>
      <c r="V5" s="405"/>
      <c r="W5" s="115"/>
      <c r="X5" s="115"/>
      <c r="Y5" s="115"/>
      <c r="Z5" s="115"/>
    </row>
    <row r="6" spans="1:30" ht="15.75" customHeight="1" x14ac:dyDescent="0.2">
      <c r="A6" s="285"/>
      <c r="B6" s="291"/>
      <c r="C6" s="291"/>
      <c r="D6" s="406" t="s">
        <v>238</v>
      </c>
      <c r="E6" s="406"/>
      <c r="F6" s="406"/>
      <c r="G6" s="406"/>
      <c r="H6" s="406"/>
      <c r="I6" s="406"/>
      <c r="J6" s="406"/>
      <c r="K6" s="406"/>
      <c r="L6" s="406"/>
      <c r="M6" s="406"/>
      <c r="N6" s="283"/>
      <c r="O6" s="407" t="str">
        <f>D6</f>
        <v xml:space="preserve">Автаномное стационарное учреждение социального обслуживания населения Тюмеснкой области </v>
      </c>
      <c r="P6" s="407"/>
      <c r="Q6" s="407"/>
      <c r="R6" s="407"/>
      <c r="S6" s="407"/>
      <c r="T6" s="407"/>
      <c r="U6" s="407"/>
      <c r="V6" s="407"/>
      <c r="W6" s="116"/>
      <c r="X6" s="116"/>
      <c r="Y6" s="116"/>
      <c r="Z6" s="116"/>
    </row>
    <row r="7" spans="1:30" ht="39.75" customHeight="1" x14ac:dyDescent="0.2">
      <c r="A7" s="285"/>
      <c r="B7" s="292"/>
      <c r="C7" s="292"/>
      <c r="D7" s="408" t="s">
        <v>112</v>
      </c>
      <c r="E7" s="408"/>
      <c r="F7" s="408"/>
      <c r="G7" s="408"/>
      <c r="H7" s="408"/>
      <c r="I7" s="408"/>
      <c r="J7" s="408"/>
      <c r="K7" s="408"/>
      <c r="L7" s="408"/>
      <c r="M7" s="408"/>
      <c r="N7" s="282"/>
      <c r="O7" s="408" t="s">
        <v>112</v>
      </c>
      <c r="P7" s="408"/>
      <c r="Q7" s="408"/>
      <c r="R7" s="408"/>
      <c r="S7" s="408"/>
      <c r="T7" s="408"/>
      <c r="U7" s="408"/>
      <c r="V7" s="408"/>
      <c r="W7" s="117"/>
      <c r="X7" s="117"/>
      <c r="Y7" s="117"/>
      <c r="Z7" s="117"/>
    </row>
    <row r="8" spans="1:30" ht="3" customHeight="1" thickBot="1" x14ac:dyDescent="0.25"/>
    <row r="9" spans="1:30" ht="29.25" customHeight="1" x14ac:dyDescent="0.2">
      <c r="A9" s="398" t="s">
        <v>11</v>
      </c>
      <c r="B9" s="401" t="s">
        <v>35</v>
      </c>
      <c r="C9" s="387" t="s">
        <v>165</v>
      </c>
      <c r="D9" s="409" t="s">
        <v>167</v>
      </c>
      <c r="E9" s="410"/>
      <c r="F9" s="410"/>
      <c r="G9" s="410"/>
      <c r="H9" s="411"/>
      <c r="I9" s="118"/>
      <c r="J9" s="409" t="s">
        <v>168</v>
      </c>
      <c r="K9" s="410"/>
      <c r="L9" s="410"/>
      <c r="M9" s="410"/>
      <c r="N9" s="410"/>
      <c r="O9" s="412"/>
      <c r="P9" s="409" t="s">
        <v>135</v>
      </c>
      <c r="Q9" s="410"/>
      <c r="R9" s="410"/>
      <c r="S9" s="410"/>
      <c r="T9" s="410"/>
      <c r="U9" s="412"/>
      <c r="V9" s="387" t="s">
        <v>169</v>
      </c>
      <c r="W9" s="119"/>
      <c r="X9" s="119"/>
      <c r="Y9" s="119"/>
      <c r="Z9" s="119"/>
      <c r="AA9" s="119"/>
      <c r="AB9" s="119"/>
      <c r="AC9" s="119"/>
      <c r="AD9" s="119"/>
    </row>
    <row r="10" spans="1:30" ht="82.5" customHeight="1" x14ac:dyDescent="0.2">
      <c r="A10" s="399"/>
      <c r="B10" s="402"/>
      <c r="C10" s="388"/>
      <c r="D10" s="390" t="s">
        <v>163</v>
      </c>
      <c r="E10" s="392" t="s">
        <v>113</v>
      </c>
      <c r="F10" s="393"/>
      <c r="G10" s="396" t="s">
        <v>114</v>
      </c>
      <c r="H10" s="396" t="s">
        <v>118</v>
      </c>
      <c r="I10" s="394" t="s">
        <v>170</v>
      </c>
      <c r="J10" s="390" t="s">
        <v>163</v>
      </c>
      <c r="K10" s="392" t="s">
        <v>113</v>
      </c>
      <c r="L10" s="393"/>
      <c r="M10" s="396" t="s">
        <v>114</v>
      </c>
      <c r="N10" s="396" t="s">
        <v>118</v>
      </c>
      <c r="O10" s="394" t="s">
        <v>170</v>
      </c>
      <c r="P10" s="390" t="s">
        <v>171</v>
      </c>
      <c r="Q10" s="392" t="s">
        <v>113</v>
      </c>
      <c r="R10" s="393"/>
      <c r="S10" s="396" t="s">
        <v>114</v>
      </c>
      <c r="T10" s="396" t="s">
        <v>136</v>
      </c>
      <c r="U10" s="394" t="s">
        <v>170</v>
      </c>
      <c r="V10" s="388"/>
      <c r="W10" s="119"/>
      <c r="X10" s="119"/>
      <c r="Y10" s="119"/>
      <c r="Z10" s="119"/>
      <c r="AA10" s="119"/>
      <c r="AB10" s="119"/>
      <c r="AC10" s="119"/>
      <c r="AD10" s="119"/>
    </row>
    <row r="11" spans="1:30" ht="92.25" customHeight="1" thickBot="1" x14ac:dyDescent="0.25">
      <c r="A11" s="400"/>
      <c r="B11" s="403"/>
      <c r="C11" s="389"/>
      <c r="D11" s="391"/>
      <c r="E11" s="120" t="s">
        <v>115</v>
      </c>
      <c r="F11" s="121" t="s">
        <v>146</v>
      </c>
      <c r="G11" s="397"/>
      <c r="H11" s="397"/>
      <c r="I11" s="395"/>
      <c r="J11" s="391"/>
      <c r="K11" s="120" t="s">
        <v>115</v>
      </c>
      <c r="L11" s="121" t="s">
        <v>146</v>
      </c>
      <c r="M11" s="397"/>
      <c r="N11" s="397"/>
      <c r="O11" s="395"/>
      <c r="P11" s="391"/>
      <c r="Q11" s="120" t="s">
        <v>115</v>
      </c>
      <c r="R11" s="121" t="s">
        <v>146</v>
      </c>
      <c r="S11" s="397"/>
      <c r="T11" s="397"/>
      <c r="U11" s="395"/>
      <c r="V11" s="389"/>
      <c r="W11" s="119"/>
      <c r="X11" s="119"/>
      <c r="Y11" s="119"/>
      <c r="Z11" s="119"/>
      <c r="AA11" s="119"/>
      <c r="AB11" s="119"/>
      <c r="AC11" s="119"/>
      <c r="AD11" s="119"/>
    </row>
    <row r="12" spans="1:30" ht="26.25" thickBot="1" x14ac:dyDescent="0.25">
      <c r="A12" s="122">
        <v>1</v>
      </c>
      <c r="B12" s="123">
        <v>2</v>
      </c>
      <c r="C12" s="124">
        <v>3</v>
      </c>
      <c r="D12" s="122" t="s">
        <v>172</v>
      </c>
      <c r="E12" s="125">
        <v>5</v>
      </c>
      <c r="F12" s="125">
        <v>6</v>
      </c>
      <c r="G12" s="125">
        <v>7</v>
      </c>
      <c r="H12" s="125">
        <v>8</v>
      </c>
      <c r="I12" s="123">
        <v>9</v>
      </c>
      <c r="J12" s="122" t="s">
        <v>173</v>
      </c>
      <c r="K12" s="125">
        <v>11</v>
      </c>
      <c r="L12" s="125">
        <v>12</v>
      </c>
      <c r="M12" s="125">
        <v>13</v>
      </c>
      <c r="N12" s="125">
        <v>14</v>
      </c>
      <c r="O12" s="123">
        <v>15</v>
      </c>
      <c r="P12" s="122" t="s">
        <v>174</v>
      </c>
      <c r="Q12" s="125" t="s">
        <v>175</v>
      </c>
      <c r="R12" s="125" t="s">
        <v>176</v>
      </c>
      <c r="S12" s="125" t="s">
        <v>177</v>
      </c>
      <c r="T12" s="126" t="s">
        <v>178</v>
      </c>
      <c r="U12" s="123" t="s">
        <v>179</v>
      </c>
      <c r="V12" s="127">
        <v>21</v>
      </c>
      <c r="W12" s="119"/>
      <c r="X12" s="119"/>
      <c r="Y12" s="119"/>
      <c r="Z12" s="119"/>
      <c r="AA12" s="119"/>
      <c r="AB12" s="119"/>
      <c r="AC12" s="119"/>
      <c r="AD12" s="119"/>
    </row>
    <row r="13" spans="1:30" x14ac:dyDescent="0.2">
      <c r="A13" s="128" t="s">
        <v>97</v>
      </c>
      <c r="B13" s="129"/>
      <c r="C13" s="130"/>
      <c r="D13" s="228">
        <f>E13+F13+G13+H13</f>
        <v>0</v>
      </c>
      <c r="E13" s="298"/>
      <c r="F13" s="298"/>
      <c r="G13" s="298"/>
      <c r="H13" s="299"/>
      <c r="I13" s="300"/>
      <c r="J13" s="228">
        <f>K13+L13+M13+N13</f>
        <v>0</v>
      </c>
      <c r="K13" s="298"/>
      <c r="L13" s="298"/>
      <c r="M13" s="298"/>
      <c r="N13" s="299"/>
      <c r="O13" s="300"/>
      <c r="P13" s="229">
        <f>Q13+R13+S13+U13</f>
        <v>0</v>
      </c>
      <c r="Q13" s="230">
        <f>E13-K13</f>
        <v>0</v>
      </c>
      <c r="R13" s="230">
        <f>F13-L13</f>
        <v>0</v>
      </c>
      <c r="S13" s="230">
        <f>G13-M13</f>
        <v>0</v>
      </c>
      <c r="T13" s="230">
        <f>H13-N13</f>
        <v>0</v>
      </c>
      <c r="U13" s="231">
        <f>O13-I13</f>
        <v>0</v>
      </c>
      <c r="V13" s="232"/>
    </row>
    <row r="14" spans="1:30" ht="56.25" customHeight="1" x14ac:dyDescent="0.2">
      <c r="A14" s="131" t="s">
        <v>37</v>
      </c>
      <c r="B14" s="132"/>
      <c r="C14" s="133"/>
      <c r="D14" s="233">
        <f>E14+F14+G14+H14</f>
        <v>42460000</v>
      </c>
      <c r="E14" s="234">
        <f>E23-E13</f>
        <v>38600000</v>
      </c>
      <c r="F14" s="234">
        <f>F23-F13</f>
        <v>0</v>
      </c>
      <c r="G14" s="234">
        <f>G23-G13</f>
        <v>0</v>
      </c>
      <c r="H14" s="234">
        <f>H23-H13</f>
        <v>3860000</v>
      </c>
      <c r="I14" s="234">
        <f>I23-I13</f>
        <v>0</v>
      </c>
      <c r="J14" s="233">
        <f>K14+L14+M14+N14</f>
        <v>42460000</v>
      </c>
      <c r="K14" s="234">
        <f t="shared" ref="K14:T14" si="0">K23-K13</f>
        <v>38600000</v>
      </c>
      <c r="L14" s="234">
        <f t="shared" si="0"/>
        <v>0</v>
      </c>
      <c r="M14" s="234">
        <f t="shared" si="0"/>
        <v>0</v>
      </c>
      <c r="N14" s="234">
        <f t="shared" si="0"/>
        <v>3860000</v>
      </c>
      <c r="O14" s="234">
        <f t="shared" si="0"/>
        <v>0</v>
      </c>
      <c r="P14" s="235">
        <f>P23-P13</f>
        <v>0</v>
      </c>
      <c r="Q14" s="236">
        <f t="shared" si="0"/>
        <v>0</v>
      </c>
      <c r="R14" s="236">
        <f t="shared" si="0"/>
        <v>0</v>
      </c>
      <c r="S14" s="236">
        <f t="shared" si="0"/>
        <v>0</v>
      </c>
      <c r="T14" s="236">
        <f t="shared" si="0"/>
        <v>0</v>
      </c>
      <c r="U14" s="236">
        <f>U23-U13</f>
        <v>0</v>
      </c>
      <c r="V14" s="284"/>
    </row>
    <row r="15" spans="1:30" x14ac:dyDescent="0.2">
      <c r="A15" s="134" t="s">
        <v>33</v>
      </c>
      <c r="B15" s="132"/>
      <c r="C15" s="133"/>
      <c r="D15" s="233"/>
      <c r="E15" s="238"/>
      <c r="F15" s="238"/>
      <c r="G15" s="238"/>
      <c r="H15" s="238"/>
      <c r="I15" s="239"/>
      <c r="J15" s="233"/>
      <c r="K15" s="238"/>
      <c r="L15" s="238"/>
      <c r="M15" s="238"/>
      <c r="N15" s="238"/>
      <c r="O15" s="239"/>
      <c r="P15" s="235"/>
      <c r="Q15" s="240"/>
      <c r="R15" s="240"/>
      <c r="S15" s="240"/>
      <c r="T15" s="241"/>
      <c r="U15" s="242"/>
      <c r="V15" s="237"/>
    </row>
    <row r="16" spans="1:30" ht="30" x14ac:dyDescent="0.2">
      <c r="A16" s="131" t="s">
        <v>137</v>
      </c>
      <c r="B16" s="132"/>
      <c r="C16" s="133"/>
      <c r="D16" s="233">
        <f>D18+D19</f>
        <v>38600000</v>
      </c>
      <c r="E16" s="238"/>
      <c r="F16" s="238"/>
      <c r="G16" s="238"/>
      <c r="H16" s="238"/>
      <c r="I16" s="239"/>
      <c r="J16" s="233">
        <f>J18+J19</f>
        <v>38600000</v>
      </c>
      <c r="K16" s="238"/>
      <c r="L16" s="238"/>
      <c r="M16" s="238"/>
      <c r="N16" s="238"/>
      <c r="O16" s="239"/>
      <c r="P16" s="235">
        <f>Q16+R16+S16+U16</f>
        <v>0</v>
      </c>
      <c r="Q16" s="240">
        <f>K16-E16</f>
        <v>0</v>
      </c>
      <c r="R16" s="240">
        <f>L16-F16</f>
        <v>0</v>
      </c>
      <c r="S16" s="240">
        <f>M16-G16</f>
        <v>0</v>
      </c>
      <c r="T16" s="240">
        <f>N16-H16</f>
        <v>0</v>
      </c>
      <c r="U16" s="240">
        <f>O16-I16</f>
        <v>0</v>
      </c>
      <c r="V16" s="237"/>
    </row>
    <row r="17" spans="1:22" x14ac:dyDescent="0.2">
      <c r="A17" s="134" t="s">
        <v>33</v>
      </c>
      <c r="B17" s="132"/>
      <c r="C17" s="133"/>
      <c r="D17" s="233"/>
      <c r="E17" s="238"/>
      <c r="F17" s="238"/>
      <c r="G17" s="238"/>
      <c r="H17" s="238"/>
      <c r="I17" s="239"/>
      <c r="J17" s="233"/>
      <c r="K17" s="238"/>
      <c r="L17" s="238"/>
      <c r="M17" s="238"/>
      <c r="N17" s="238"/>
      <c r="O17" s="239"/>
      <c r="P17" s="235"/>
      <c r="Q17" s="240"/>
      <c r="R17" s="240"/>
      <c r="S17" s="240"/>
      <c r="T17" s="240"/>
      <c r="U17" s="240">
        <f>O17-I17</f>
        <v>0</v>
      </c>
      <c r="V17" s="237"/>
    </row>
    <row r="18" spans="1:22" x14ac:dyDescent="0.2">
      <c r="A18" s="131" t="s">
        <v>116</v>
      </c>
      <c r="B18" s="132"/>
      <c r="C18" s="133"/>
      <c r="D18" s="233">
        <f>E14</f>
        <v>38600000</v>
      </c>
      <c r="E18" s="238">
        <f>D18</f>
        <v>38600000</v>
      </c>
      <c r="F18" s="238"/>
      <c r="G18" s="238"/>
      <c r="H18" s="238"/>
      <c r="I18" s="239"/>
      <c r="J18" s="233">
        <f>K14</f>
        <v>38600000</v>
      </c>
      <c r="K18" s="238">
        <f>J18</f>
        <v>38600000</v>
      </c>
      <c r="L18" s="238"/>
      <c r="M18" s="238"/>
      <c r="N18" s="238"/>
      <c r="O18" s="239"/>
      <c r="P18" s="235">
        <f t="shared" ref="P18:P23" si="1">Q18+R18+S18+U18</f>
        <v>0</v>
      </c>
      <c r="Q18" s="240">
        <f t="shared" ref="Q18:T19" si="2">K18-E18</f>
        <v>0</v>
      </c>
      <c r="R18" s="240">
        <f t="shared" si="2"/>
        <v>0</v>
      </c>
      <c r="S18" s="240">
        <f t="shared" si="2"/>
        <v>0</v>
      </c>
      <c r="T18" s="240">
        <f t="shared" si="2"/>
        <v>0</v>
      </c>
      <c r="U18" s="240">
        <f>O18-I18</f>
        <v>0</v>
      </c>
      <c r="V18" s="284"/>
    </row>
    <row r="19" spans="1:22" x14ac:dyDescent="0.2">
      <c r="A19" s="131" t="s">
        <v>180</v>
      </c>
      <c r="B19" s="132"/>
      <c r="C19" s="133"/>
      <c r="D19" s="233">
        <f>F14</f>
        <v>0</v>
      </c>
      <c r="E19" s="238"/>
      <c r="F19" s="238">
        <f>D19</f>
        <v>0</v>
      </c>
      <c r="G19" s="238"/>
      <c r="H19" s="238"/>
      <c r="I19" s="239"/>
      <c r="J19" s="233">
        <f>L14</f>
        <v>0</v>
      </c>
      <c r="K19" s="238"/>
      <c r="L19" s="238">
        <f>J19</f>
        <v>0</v>
      </c>
      <c r="M19" s="238"/>
      <c r="N19" s="238"/>
      <c r="O19" s="239"/>
      <c r="P19" s="235">
        <f t="shared" si="1"/>
        <v>0</v>
      </c>
      <c r="Q19" s="240">
        <f t="shared" si="2"/>
        <v>0</v>
      </c>
      <c r="R19" s="240">
        <f t="shared" si="2"/>
        <v>0</v>
      </c>
      <c r="S19" s="240">
        <f t="shared" si="2"/>
        <v>0</v>
      </c>
      <c r="T19" s="240">
        <f t="shared" si="2"/>
        <v>0</v>
      </c>
      <c r="U19" s="240">
        <f t="shared" ref="U19:U80" si="3">O19-I19</f>
        <v>0</v>
      </c>
      <c r="V19" s="237"/>
    </row>
    <row r="20" spans="1:22" x14ac:dyDescent="0.2">
      <c r="A20" s="131" t="s">
        <v>117</v>
      </c>
      <c r="B20" s="132"/>
      <c r="C20" s="133"/>
      <c r="D20" s="233">
        <f>G14</f>
        <v>0</v>
      </c>
      <c r="E20" s="238"/>
      <c r="F20" s="238"/>
      <c r="G20" s="238">
        <f>D20</f>
        <v>0</v>
      </c>
      <c r="H20" s="238"/>
      <c r="I20" s="239"/>
      <c r="J20" s="233">
        <f>M14</f>
        <v>0</v>
      </c>
      <c r="K20" s="238"/>
      <c r="L20" s="238"/>
      <c r="M20" s="238">
        <f>J20</f>
        <v>0</v>
      </c>
      <c r="N20" s="238"/>
      <c r="O20" s="239"/>
      <c r="P20" s="235">
        <f t="shared" si="1"/>
        <v>0</v>
      </c>
      <c r="Q20" s="240">
        <f t="shared" ref="Q20:S23" si="4">K20-E20</f>
        <v>0</v>
      </c>
      <c r="R20" s="240">
        <f t="shared" si="4"/>
        <v>0</v>
      </c>
      <c r="S20" s="240">
        <f t="shared" si="4"/>
        <v>0</v>
      </c>
      <c r="T20" s="240"/>
      <c r="U20" s="240">
        <f>O20-I20</f>
        <v>0</v>
      </c>
      <c r="V20" s="237"/>
    </row>
    <row r="21" spans="1:22" x14ac:dyDescent="0.2">
      <c r="A21" s="131" t="s">
        <v>119</v>
      </c>
      <c r="B21" s="132"/>
      <c r="C21" s="133"/>
      <c r="D21" s="233">
        <f>H14</f>
        <v>3860000</v>
      </c>
      <c r="E21" s="238"/>
      <c r="F21" s="238"/>
      <c r="G21" s="238"/>
      <c r="H21" s="238">
        <f>D21</f>
        <v>3860000</v>
      </c>
      <c r="I21" s="239"/>
      <c r="J21" s="233">
        <f>N14</f>
        <v>3860000</v>
      </c>
      <c r="K21" s="238"/>
      <c r="L21" s="238"/>
      <c r="M21" s="238"/>
      <c r="N21" s="238">
        <f>J21</f>
        <v>3860000</v>
      </c>
      <c r="O21" s="239"/>
      <c r="P21" s="235">
        <f t="shared" si="1"/>
        <v>0</v>
      </c>
      <c r="Q21" s="240">
        <f t="shared" si="4"/>
        <v>0</v>
      </c>
      <c r="R21" s="240">
        <f t="shared" si="4"/>
        <v>0</v>
      </c>
      <c r="S21" s="240">
        <f t="shared" si="4"/>
        <v>0</v>
      </c>
      <c r="T21" s="240">
        <f>N21-H21</f>
        <v>0</v>
      </c>
      <c r="U21" s="240">
        <f t="shared" si="3"/>
        <v>0</v>
      </c>
      <c r="V21" s="237"/>
    </row>
    <row r="22" spans="1:22" x14ac:dyDescent="0.2">
      <c r="A22" s="131" t="s">
        <v>181</v>
      </c>
      <c r="B22" s="132"/>
      <c r="C22" s="133"/>
      <c r="D22" s="233">
        <f>I14</f>
        <v>0</v>
      </c>
      <c r="E22" s="238"/>
      <c r="F22" s="238"/>
      <c r="G22" s="238"/>
      <c r="H22" s="238"/>
      <c r="I22" s="239">
        <f>D22</f>
        <v>0</v>
      </c>
      <c r="J22" s="233">
        <f>O14</f>
        <v>0</v>
      </c>
      <c r="K22" s="238"/>
      <c r="L22" s="238"/>
      <c r="M22" s="238"/>
      <c r="N22" s="238"/>
      <c r="O22" s="239">
        <f>J22</f>
        <v>0</v>
      </c>
      <c r="P22" s="235">
        <f t="shared" si="1"/>
        <v>0</v>
      </c>
      <c r="Q22" s="240">
        <f t="shared" si="4"/>
        <v>0</v>
      </c>
      <c r="R22" s="240">
        <f t="shared" si="4"/>
        <v>0</v>
      </c>
      <c r="S22" s="240">
        <f t="shared" si="4"/>
        <v>0</v>
      </c>
      <c r="T22" s="240">
        <f>N22-H22</f>
        <v>0</v>
      </c>
      <c r="U22" s="240">
        <f>O22-I22</f>
        <v>0</v>
      </c>
      <c r="V22" s="237"/>
    </row>
    <row r="23" spans="1:22" x14ac:dyDescent="0.2">
      <c r="A23" s="131" t="s">
        <v>38</v>
      </c>
      <c r="B23" s="132"/>
      <c r="C23" s="133"/>
      <c r="D23" s="233">
        <f>E23+F23+G23+H23+I23</f>
        <v>42460000</v>
      </c>
      <c r="E23" s="234">
        <f>E25+E29+E50+E53+E66+E77+E57</f>
        <v>38600000</v>
      </c>
      <c r="F23" s="234">
        <f>F25+F29+F50+F53+F66+F77+F57</f>
        <v>0</v>
      </c>
      <c r="G23" s="234">
        <f>G25+G29+G50+G53+G66+G77+G57</f>
        <v>0</v>
      </c>
      <c r="H23" s="234">
        <f>H25+H29+H50+H53+H66+H77+H57</f>
        <v>3860000</v>
      </c>
      <c r="I23" s="234">
        <f>I25+I29+I50+I53+I66+I77+I57</f>
        <v>0</v>
      </c>
      <c r="J23" s="233">
        <f>K23+L23+M23+N23</f>
        <v>42460000</v>
      </c>
      <c r="K23" s="234">
        <f>K25+K29+K50+K53+K66+K77+K57</f>
        <v>38600000</v>
      </c>
      <c r="L23" s="234">
        <f>L25+L29+L50+L53+L66+L77+L57</f>
        <v>0</v>
      </c>
      <c r="M23" s="234">
        <f>M25+M29+M50+M53+M66+M77+M57</f>
        <v>0</v>
      </c>
      <c r="N23" s="234">
        <f>N25+N29+N50+N53+N66+N77+N57</f>
        <v>3860000</v>
      </c>
      <c r="O23" s="234">
        <f>O25+O29+O50+O53+O66+O77+O57</f>
        <v>0</v>
      </c>
      <c r="P23" s="235">
        <f t="shared" si="1"/>
        <v>0</v>
      </c>
      <c r="Q23" s="236">
        <f t="shared" si="4"/>
        <v>0</v>
      </c>
      <c r="R23" s="236">
        <f t="shared" si="4"/>
        <v>0</v>
      </c>
      <c r="S23" s="236">
        <f t="shared" si="4"/>
        <v>0</v>
      </c>
      <c r="T23" s="236">
        <f>N23-H23</f>
        <v>0</v>
      </c>
      <c r="U23" s="240">
        <f t="shared" si="3"/>
        <v>0</v>
      </c>
      <c r="V23" s="284"/>
    </row>
    <row r="24" spans="1:22" x14ac:dyDescent="0.2">
      <c r="A24" s="134" t="s">
        <v>33</v>
      </c>
      <c r="B24" s="132"/>
      <c r="C24" s="133"/>
      <c r="D24" s="233">
        <f>E24+F24+G24+H24+I24</f>
        <v>0</v>
      </c>
      <c r="E24" s="243"/>
      <c r="F24" s="243"/>
      <c r="G24" s="243"/>
      <c r="H24" s="243"/>
      <c r="I24" s="244"/>
      <c r="J24" s="233"/>
      <c r="K24" s="243"/>
      <c r="L24" s="243"/>
      <c r="M24" s="243"/>
      <c r="N24" s="245"/>
      <c r="O24" s="244"/>
      <c r="P24" s="235">
        <f t="shared" ref="P24:P83" si="5">Q24+R24+S24+U24+T24</f>
        <v>0</v>
      </c>
      <c r="Q24" s="240"/>
      <c r="R24" s="240"/>
      <c r="S24" s="240"/>
      <c r="T24" s="240"/>
      <c r="U24" s="240"/>
      <c r="V24" s="237"/>
    </row>
    <row r="25" spans="1:22" ht="31.5" x14ac:dyDescent="0.2">
      <c r="A25" s="135" t="s">
        <v>101</v>
      </c>
      <c r="B25" s="136">
        <v>210</v>
      </c>
      <c r="C25" s="137"/>
      <c r="D25" s="233">
        <f t="shared" ref="D25:D29" si="6">E25+F25+G25+H25+I25</f>
        <v>34098831</v>
      </c>
      <c r="E25" s="234">
        <f>E26+E27+E28</f>
        <v>32180931</v>
      </c>
      <c r="F25" s="234">
        <f>F26+F27+F28</f>
        <v>0</v>
      </c>
      <c r="G25" s="234">
        <f t="shared" ref="G25:I25" si="7">G26+G27+G28</f>
        <v>0</v>
      </c>
      <c r="H25" s="234">
        <f t="shared" si="7"/>
        <v>1917900</v>
      </c>
      <c r="I25" s="234">
        <f t="shared" si="7"/>
        <v>0</v>
      </c>
      <c r="J25" s="233">
        <f>K25+L25+M25+N25</f>
        <v>34098831</v>
      </c>
      <c r="K25" s="234">
        <f>K26+K27+K28</f>
        <v>32180931</v>
      </c>
      <c r="L25" s="234">
        <f>L26+L27+L28</f>
        <v>0</v>
      </c>
      <c r="M25" s="234">
        <f t="shared" ref="M25:O25" si="8">M26+M27+M28</f>
        <v>0</v>
      </c>
      <c r="N25" s="234">
        <f t="shared" si="8"/>
        <v>1917900</v>
      </c>
      <c r="O25" s="234">
        <f t="shared" si="8"/>
        <v>0</v>
      </c>
      <c r="P25" s="235">
        <f t="shared" si="5"/>
        <v>0</v>
      </c>
      <c r="Q25" s="236">
        <f>K25-E25</f>
        <v>0</v>
      </c>
      <c r="R25" s="236">
        <f>L25-F25</f>
        <v>0</v>
      </c>
      <c r="S25" s="236">
        <f>M25-G25</f>
        <v>0</v>
      </c>
      <c r="T25" s="236">
        <f>N25-H25</f>
        <v>0</v>
      </c>
      <c r="U25" s="240">
        <f>O25-I25</f>
        <v>0</v>
      </c>
      <c r="V25" s="246"/>
    </row>
    <row r="26" spans="1:22" s="141" customFormat="1" x14ac:dyDescent="0.2">
      <c r="A26" s="138" t="s">
        <v>39</v>
      </c>
      <c r="B26" s="139">
        <v>211</v>
      </c>
      <c r="C26" s="140">
        <v>111</v>
      </c>
      <c r="D26" s="233">
        <f t="shared" si="6"/>
        <v>26231831</v>
      </c>
      <c r="E26" s="247">
        <v>24781831</v>
      </c>
      <c r="F26" s="247"/>
      <c r="G26" s="247"/>
      <c r="H26" s="247">
        <v>1450000</v>
      </c>
      <c r="I26" s="248"/>
      <c r="J26" s="233">
        <f>K26+L26+M26+N26</f>
        <v>26231831</v>
      </c>
      <c r="K26" s="247">
        <v>24781831</v>
      </c>
      <c r="L26" s="247"/>
      <c r="M26" s="247"/>
      <c r="N26" s="247">
        <v>1450000</v>
      </c>
      <c r="O26" s="248"/>
      <c r="P26" s="235">
        <f t="shared" si="5"/>
        <v>0</v>
      </c>
      <c r="Q26" s="240">
        <f>K26-E26</f>
        <v>0</v>
      </c>
      <c r="R26" s="240">
        <f>L26-F26</f>
        <v>0</v>
      </c>
      <c r="S26" s="236">
        <f t="shared" ref="S26:S83" si="9">M26-G26</f>
        <v>0</v>
      </c>
      <c r="T26" s="236">
        <f t="shared" ref="T26:T83" si="10">N26-H26</f>
        <v>0</v>
      </c>
      <c r="U26" s="240">
        <f t="shared" si="3"/>
        <v>0</v>
      </c>
      <c r="V26" s="237"/>
    </row>
    <row r="27" spans="1:22" s="141" customFormat="1" x14ac:dyDescent="0.2">
      <c r="A27" s="138" t="s">
        <v>41</v>
      </c>
      <c r="B27" s="139">
        <v>212</v>
      </c>
      <c r="C27" s="140">
        <v>112</v>
      </c>
      <c r="D27" s="233">
        <f t="shared" si="6"/>
        <v>45000</v>
      </c>
      <c r="E27" s="247">
        <v>15000</v>
      </c>
      <c r="F27" s="247"/>
      <c r="G27" s="247">
        <v>0</v>
      </c>
      <c r="H27" s="247">
        <v>30000</v>
      </c>
      <c r="I27" s="248"/>
      <c r="J27" s="233">
        <f>K27+L27+M27+N27</f>
        <v>45000</v>
      </c>
      <c r="K27" s="247">
        <v>15000</v>
      </c>
      <c r="L27" s="247"/>
      <c r="M27" s="247"/>
      <c r="N27" s="247">
        <v>30000</v>
      </c>
      <c r="O27" s="248"/>
      <c r="P27" s="235">
        <f t="shared" si="5"/>
        <v>0</v>
      </c>
      <c r="Q27" s="240">
        <f t="shared" ref="Q27:Q82" si="11">K27-E27</f>
        <v>0</v>
      </c>
      <c r="R27" s="240">
        <f t="shared" ref="R27:R28" si="12">L27-F27</f>
        <v>0</v>
      </c>
      <c r="S27" s="236">
        <f t="shared" si="9"/>
        <v>0</v>
      </c>
      <c r="T27" s="236">
        <f t="shared" si="10"/>
        <v>0</v>
      </c>
      <c r="U27" s="240">
        <f t="shared" si="3"/>
        <v>0</v>
      </c>
      <c r="V27" s="237"/>
    </row>
    <row r="28" spans="1:22" s="141" customFormat="1" x14ac:dyDescent="0.2">
      <c r="A28" s="138" t="s">
        <v>42</v>
      </c>
      <c r="B28" s="139">
        <v>213</v>
      </c>
      <c r="C28" s="140">
        <v>119</v>
      </c>
      <c r="D28" s="233">
        <f t="shared" si="6"/>
        <v>7822000</v>
      </c>
      <c r="E28" s="247">
        <v>7384100</v>
      </c>
      <c r="F28" s="247"/>
      <c r="G28" s="247"/>
      <c r="H28" s="247">
        <v>437900</v>
      </c>
      <c r="I28" s="248"/>
      <c r="J28" s="233">
        <f>K28+L28+M28+N28</f>
        <v>7822000</v>
      </c>
      <c r="K28" s="247">
        <v>7384100</v>
      </c>
      <c r="L28" s="247"/>
      <c r="M28" s="247"/>
      <c r="N28" s="247">
        <v>437900</v>
      </c>
      <c r="O28" s="248"/>
      <c r="P28" s="235">
        <f t="shared" si="5"/>
        <v>0</v>
      </c>
      <c r="Q28" s="240">
        <f>K28-E28</f>
        <v>0</v>
      </c>
      <c r="R28" s="240">
        <f t="shared" si="12"/>
        <v>0</v>
      </c>
      <c r="S28" s="236">
        <f t="shared" si="9"/>
        <v>0</v>
      </c>
      <c r="T28" s="236">
        <f t="shared" si="10"/>
        <v>0</v>
      </c>
      <c r="U28" s="240">
        <f>O28-I28</f>
        <v>0</v>
      </c>
      <c r="V28" s="237"/>
    </row>
    <row r="29" spans="1:22" ht="11.25" customHeight="1" x14ac:dyDescent="0.2">
      <c r="A29" s="135" t="s">
        <v>44</v>
      </c>
      <c r="B29" s="136">
        <v>220</v>
      </c>
      <c r="C29" s="137"/>
      <c r="D29" s="233">
        <f t="shared" si="6"/>
        <v>4133176</v>
      </c>
      <c r="E29" s="234">
        <f>E31+E32+E36+E37+E38+E44</f>
        <v>3771176</v>
      </c>
      <c r="F29" s="234">
        <f>F31+F32+F36+F37+F38+F44</f>
        <v>0</v>
      </c>
      <c r="G29" s="234">
        <f>G31+G32+G36+G37+G38+G44</f>
        <v>0</v>
      </c>
      <c r="H29" s="234">
        <f>H31+H32+H36+H37+H38+H44</f>
        <v>362000</v>
      </c>
      <c r="I29" s="234">
        <f>I31+I32+I36+I37+I38+I44</f>
        <v>0</v>
      </c>
      <c r="J29" s="233">
        <f>K29+L29+M29+N29</f>
        <v>4133176</v>
      </c>
      <c r="K29" s="234">
        <f>K31+K32+K36+K37+K38+K44</f>
        <v>3771176</v>
      </c>
      <c r="L29" s="234">
        <f>L31+L32+L36+L37+L38+L44</f>
        <v>0</v>
      </c>
      <c r="M29" s="234">
        <f>M31+M32+M36+M37+M38+M44</f>
        <v>0</v>
      </c>
      <c r="N29" s="234">
        <f>N31+N32+N36+N37+N38+N44</f>
        <v>362000</v>
      </c>
      <c r="O29" s="234">
        <f>O31+O32+O36+O37+O38+O44</f>
        <v>0</v>
      </c>
      <c r="P29" s="235">
        <f t="shared" si="5"/>
        <v>0</v>
      </c>
      <c r="Q29" s="240">
        <f>K29-E29</f>
        <v>0</v>
      </c>
      <c r="R29" s="240">
        <f>L29-F29</f>
        <v>0</v>
      </c>
      <c r="S29" s="236">
        <f t="shared" si="9"/>
        <v>0</v>
      </c>
      <c r="T29" s="236">
        <f t="shared" si="10"/>
        <v>0</v>
      </c>
      <c r="U29" s="240">
        <f t="shared" si="3"/>
        <v>0</v>
      </c>
      <c r="V29" s="246"/>
    </row>
    <row r="30" spans="1:22" s="141" customFormat="1" x14ac:dyDescent="0.2">
      <c r="A30" s="142" t="s">
        <v>32</v>
      </c>
      <c r="B30" s="139"/>
      <c r="C30" s="140"/>
      <c r="D30" s="233">
        <f>E30+F30+G30+H30+I30</f>
        <v>0</v>
      </c>
      <c r="E30" s="247"/>
      <c r="F30" s="247"/>
      <c r="G30" s="247"/>
      <c r="H30" s="247"/>
      <c r="I30" s="248"/>
      <c r="J30" s="233"/>
      <c r="K30" s="247"/>
      <c r="L30" s="247"/>
      <c r="M30" s="247"/>
      <c r="N30" s="247"/>
      <c r="O30" s="248"/>
      <c r="P30" s="235">
        <f t="shared" si="5"/>
        <v>0</v>
      </c>
      <c r="Q30" s="240">
        <f t="shared" si="11"/>
        <v>0</v>
      </c>
      <c r="R30" s="240">
        <f t="shared" ref="R30:R82" si="13">L30-F30</f>
        <v>0</v>
      </c>
      <c r="S30" s="236">
        <f t="shared" si="9"/>
        <v>0</v>
      </c>
      <c r="T30" s="236">
        <f t="shared" si="10"/>
        <v>0</v>
      </c>
      <c r="U30" s="240">
        <f t="shared" si="3"/>
        <v>0</v>
      </c>
      <c r="V30" s="237"/>
    </row>
    <row r="31" spans="1:22" s="141" customFormat="1" x14ac:dyDescent="0.2">
      <c r="A31" s="138" t="s">
        <v>46</v>
      </c>
      <c r="B31" s="139">
        <v>221</v>
      </c>
      <c r="C31" s="140">
        <v>244</v>
      </c>
      <c r="D31" s="233">
        <f t="shared" ref="D31:D85" si="14">E31+F31+G31+H31+I31</f>
        <v>203640</v>
      </c>
      <c r="E31" s="247">
        <v>203640</v>
      </c>
      <c r="F31" s="247"/>
      <c r="G31" s="247"/>
      <c r="H31" s="247">
        <v>0</v>
      </c>
      <c r="I31" s="248"/>
      <c r="J31" s="233">
        <f>K31+L31+M31+N31</f>
        <v>203640</v>
      </c>
      <c r="K31" s="247">
        <v>203640</v>
      </c>
      <c r="L31" s="247"/>
      <c r="M31" s="247"/>
      <c r="N31" s="247"/>
      <c r="O31" s="248"/>
      <c r="P31" s="235">
        <f t="shared" si="5"/>
        <v>0</v>
      </c>
      <c r="Q31" s="240">
        <f t="shared" si="11"/>
        <v>0</v>
      </c>
      <c r="R31" s="240">
        <f t="shared" si="13"/>
        <v>0</v>
      </c>
      <c r="S31" s="236">
        <f t="shared" si="9"/>
        <v>0</v>
      </c>
      <c r="T31" s="236">
        <f t="shared" si="10"/>
        <v>0</v>
      </c>
      <c r="U31" s="240">
        <f>O31-I31</f>
        <v>0</v>
      </c>
      <c r="V31" s="237"/>
    </row>
    <row r="32" spans="1:22" s="141" customFormat="1" ht="29.25" customHeight="1" x14ac:dyDescent="0.2">
      <c r="A32" s="138" t="s">
        <v>48</v>
      </c>
      <c r="B32" s="139">
        <v>222</v>
      </c>
      <c r="C32" s="140"/>
      <c r="D32" s="233">
        <f t="shared" si="14"/>
        <v>0</v>
      </c>
      <c r="E32" s="238">
        <f>E34+E35</f>
        <v>0</v>
      </c>
      <c r="F32" s="238">
        <f t="shared" ref="F32:I32" si="15">F34+F35</f>
        <v>0</v>
      </c>
      <c r="G32" s="238">
        <f t="shared" si="15"/>
        <v>0</v>
      </c>
      <c r="H32" s="238">
        <f>H34+H35</f>
        <v>0</v>
      </c>
      <c r="I32" s="238">
        <f t="shared" si="15"/>
        <v>0</v>
      </c>
      <c r="J32" s="233">
        <f>K32+L32+M32+N32</f>
        <v>0</v>
      </c>
      <c r="K32" s="238">
        <f>K34+K35</f>
        <v>0</v>
      </c>
      <c r="L32" s="238">
        <f>L34+L35</f>
        <v>0</v>
      </c>
      <c r="M32" s="238">
        <f t="shared" ref="M32:O32" si="16">M34+M35</f>
        <v>0</v>
      </c>
      <c r="N32" s="238">
        <f t="shared" si="16"/>
        <v>0</v>
      </c>
      <c r="O32" s="238">
        <f t="shared" si="16"/>
        <v>0</v>
      </c>
      <c r="P32" s="235">
        <f t="shared" si="5"/>
        <v>0</v>
      </c>
      <c r="Q32" s="240">
        <f t="shared" si="11"/>
        <v>0</v>
      </c>
      <c r="R32" s="240">
        <f t="shared" si="13"/>
        <v>0</v>
      </c>
      <c r="S32" s="236">
        <f t="shared" si="9"/>
        <v>0</v>
      </c>
      <c r="T32" s="236">
        <f t="shared" si="10"/>
        <v>0</v>
      </c>
      <c r="U32" s="240">
        <f t="shared" si="3"/>
        <v>0</v>
      </c>
      <c r="V32" s="237"/>
    </row>
    <row r="33" spans="1:22" s="141" customFormat="1" x14ac:dyDescent="0.2">
      <c r="A33" s="138" t="s">
        <v>33</v>
      </c>
      <c r="B33" s="139"/>
      <c r="C33" s="140"/>
      <c r="D33" s="233">
        <f t="shared" si="14"/>
        <v>0</v>
      </c>
      <c r="E33" s="247">
        <v>0</v>
      </c>
      <c r="F33" s="247"/>
      <c r="G33" s="247"/>
      <c r="H33" s="247"/>
      <c r="I33" s="248"/>
      <c r="J33" s="233"/>
      <c r="K33" s="247"/>
      <c r="L33" s="247"/>
      <c r="M33" s="247"/>
      <c r="N33" s="247"/>
      <c r="O33" s="248"/>
      <c r="P33" s="235">
        <f t="shared" si="5"/>
        <v>0</v>
      </c>
      <c r="Q33" s="240">
        <f t="shared" si="11"/>
        <v>0</v>
      </c>
      <c r="R33" s="240">
        <f t="shared" si="13"/>
        <v>0</v>
      </c>
      <c r="S33" s="236">
        <f t="shared" si="9"/>
        <v>0</v>
      </c>
      <c r="T33" s="236">
        <f t="shared" si="10"/>
        <v>0</v>
      </c>
      <c r="U33" s="240">
        <f t="shared" si="3"/>
        <v>0</v>
      </c>
      <c r="V33" s="237"/>
    </row>
    <row r="34" spans="1:22" s="141" customFormat="1" x14ac:dyDescent="0.2">
      <c r="A34" s="138" t="s">
        <v>48</v>
      </c>
      <c r="B34" s="139"/>
      <c r="C34" s="140">
        <v>244</v>
      </c>
      <c r="D34" s="233">
        <f t="shared" si="14"/>
        <v>0</v>
      </c>
      <c r="E34" s="247">
        <v>0</v>
      </c>
      <c r="F34" s="247"/>
      <c r="G34" s="247"/>
      <c r="H34" s="247"/>
      <c r="I34" s="248"/>
      <c r="J34" s="233"/>
      <c r="K34" s="247"/>
      <c r="L34" s="247"/>
      <c r="M34" s="247"/>
      <c r="N34" s="247">
        <v>0</v>
      </c>
      <c r="O34" s="248"/>
      <c r="P34" s="235">
        <f t="shared" si="5"/>
        <v>0</v>
      </c>
      <c r="Q34" s="240">
        <f t="shared" si="11"/>
        <v>0</v>
      </c>
      <c r="R34" s="240">
        <f t="shared" si="13"/>
        <v>0</v>
      </c>
      <c r="S34" s="236">
        <f t="shared" si="9"/>
        <v>0</v>
      </c>
      <c r="T34" s="236">
        <f t="shared" si="10"/>
        <v>0</v>
      </c>
      <c r="U34" s="240">
        <f t="shared" si="3"/>
        <v>0</v>
      </c>
      <c r="V34" s="237"/>
    </row>
    <row r="35" spans="1:22" s="141" customFormat="1" x14ac:dyDescent="0.2">
      <c r="A35" s="138" t="s">
        <v>48</v>
      </c>
      <c r="B35" s="139"/>
      <c r="C35" s="140">
        <v>360</v>
      </c>
      <c r="D35" s="233">
        <f t="shared" si="14"/>
        <v>0</v>
      </c>
      <c r="E35" s="247">
        <v>0</v>
      </c>
      <c r="F35" s="247"/>
      <c r="G35" s="247">
        <v>0</v>
      </c>
      <c r="H35" s="247"/>
      <c r="I35" s="248"/>
      <c r="J35" s="233"/>
      <c r="K35" s="247">
        <v>0</v>
      </c>
      <c r="L35" s="247"/>
      <c r="M35" s="247"/>
      <c r="N35" s="247">
        <v>0</v>
      </c>
      <c r="O35" s="248"/>
      <c r="P35" s="235">
        <f t="shared" si="5"/>
        <v>0</v>
      </c>
      <c r="Q35" s="240">
        <f t="shared" si="11"/>
        <v>0</v>
      </c>
      <c r="R35" s="240">
        <f t="shared" si="13"/>
        <v>0</v>
      </c>
      <c r="S35" s="236">
        <f t="shared" si="9"/>
        <v>0</v>
      </c>
      <c r="T35" s="236">
        <f t="shared" si="10"/>
        <v>0</v>
      </c>
      <c r="U35" s="240">
        <f t="shared" si="3"/>
        <v>0</v>
      </c>
      <c r="V35" s="237"/>
    </row>
    <row r="36" spans="1:22" s="141" customFormat="1" x14ac:dyDescent="0.2">
      <c r="A36" s="138" t="s">
        <v>50</v>
      </c>
      <c r="B36" s="139">
        <v>223</v>
      </c>
      <c r="C36" s="140">
        <v>244</v>
      </c>
      <c r="D36" s="233">
        <f t="shared" si="14"/>
        <v>1457900</v>
      </c>
      <c r="E36" s="247">
        <v>1317900</v>
      </c>
      <c r="F36" s="247"/>
      <c r="G36" s="247"/>
      <c r="H36" s="247">
        <v>140000</v>
      </c>
      <c r="I36" s="248"/>
      <c r="J36" s="233">
        <f>K36+L36+M36+N36</f>
        <v>1457900</v>
      </c>
      <c r="K36" s="247">
        <v>1317900</v>
      </c>
      <c r="L36" s="247"/>
      <c r="M36" s="247"/>
      <c r="N36" s="247">
        <v>140000</v>
      </c>
      <c r="O36" s="248"/>
      <c r="P36" s="235">
        <f t="shared" si="5"/>
        <v>0</v>
      </c>
      <c r="Q36" s="240">
        <f t="shared" si="11"/>
        <v>0</v>
      </c>
      <c r="R36" s="240">
        <f t="shared" si="13"/>
        <v>0</v>
      </c>
      <c r="S36" s="236">
        <f t="shared" si="9"/>
        <v>0</v>
      </c>
      <c r="T36" s="236">
        <f t="shared" si="10"/>
        <v>0</v>
      </c>
      <c r="U36" s="240">
        <f t="shared" si="3"/>
        <v>0</v>
      </c>
      <c r="V36" s="237"/>
    </row>
    <row r="37" spans="1:22" s="141" customFormat="1" x14ac:dyDescent="0.2">
      <c r="A37" s="138" t="s">
        <v>52</v>
      </c>
      <c r="B37" s="139">
        <v>224</v>
      </c>
      <c r="C37" s="140">
        <v>244</v>
      </c>
      <c r="D37" s="233">
        <f t="shared" si="14"/>
        <v>280000</v>
      </c>
      <c r="E37" s="247">
        <v>280000</v>
      </c>
      <c r="F37" s="247"/>
      <c r="G37" s="247">
        <v>0</v>
      </c>
      <c r="H37" s="247">
        <v>0</v>
      </c>
      <c r="I37" s="248"/>
      <c r="J37" s="233">
        <f>K37+L37+M37+N37</f>
        <v>280000</v>
      </c>
      <c r="K37" s="247">
        <v>280000</v>
      </c>
      <c r="L37" s="247"/>
      <c r="M37" s="247"/>
      <c r="N37" s="247"/>
      <c r="O37" s="248"/>
      <c r="P37" s="235">
        <f t="shared" si="5"/>
        <v>0</v>
      </c>
      <c r="Q37" s="240">
        <f t="shared" si="11"/>
        <v>0</v>
      </c>
      <c r="R37" s="240">
        <f t="shared" si="13"/>
        <v>0</v>
      </c>
      <c r="S37" s="236">
        <f t="shared" si="9"/>
        <v>0</v>
      </c>
      <c r="T37" s="236">
        <f t="shared" si="10"/>
        <v>0</v>
      </c>
      <c r="U37" s="240">
        <f t="shared" si="3"/>
        <v>0</v>
      </c>
      <c r="V37" s="237"/>
    </row>
    <row r="38" spans="1:22" s="141" customFormat="1" x14ac:dyDescent="0.2">
      <c r="A38" s="138" t="s">
        <v>54</v>
      </c>
      <c r="B38" s="139">
        <v>225</v>
      </c>
      <c r="C38" s="140"/>
      <c r="D38" s="233">
        <f t="shared" si="14"/>
        <v>1093380</v>
      </c>
      <c r="E38" s="238">
        <f t="shared" ref="E38:F38" si="17">E41+E40</f>
        <v>978380</v>
      </c>
      <c r="F38" s="238">
        <f t="shared" si="17"/>
        <v>0</v>
      </c>
      <c r="G38" s="238">
        <f>G41+G40</f>
        <v>0</v>
      </c>
      <c r="H38" s="238">
        <f>H41+H40</f>
        <v>115000</v>
      </c>
      <c r="I38" s="238">
        <f t="shared" ref="I38" si="18">I41+I40</f>
        <v>0</v>
      </c>
      <c r="J38" s="233">
        <f>K38+L38+M38+N38</f>
        <v>1093380</v>
      </c>
      <c r="K38" s="238">
        <f t="shared" ref="K38:L38" si="19">K41+K40</f>
        <v>978380</v>
      </c>
      <c r="L38" s="238">
        <f t="shared" si="19"/>
        <v>0</v>
      </c>
      <c r="M38" s="238">
        <f>M41+M40</f>
        <v>0</v>
      </c>
      <c r="N38" s="238">
        <f t="shared" ref="N38:O38" si="20">N41+N40</f>
        <v>115000</v>
      </c>
      <c r="O38" s="238">
        <f t="shared" si="20"/>
        <v>0</v>
      </c>
      <c r="P38" s="235">
        <f t="shared" si="5"/>
        <v>0</v>
      </c>
      <c r="Q38" s="240">
        <f t="shared" si="11"/>
        <v>0</v>
      </c>
      <c r="R38" s="240">
        <f t="shared" si="13"/>
        <v>0</v>
      </c>
      <c r="S38" s="236">
        <f t="shared" si="9"/>
        <v>0</v>
      </c>
      <c r="T38" s="236">
        <f t="shared" si="10"/>
        <v>0</v>
      </c>
      <c r="U38" s="240">
        <f t="shared" si="3"/>
        <v>0</v>
      </c>
      <c r="V38" s="237"/>
    </row>
    <row r="39" spans="1:22" s="141" customFormat="1" x14ac:dyDescent="0.2">
      <c r="A39" s="138" t="s">
        <v>33</v>
      </c>
      <c r="B39" s="139"/>
      <c r="C39" s="140"/>
      <c r="D39" s="233">
        <f t="shared" si="14"/>
        <v>0</v>
      </c>
      <c r="E39" s="247"/>
      <c r="F39" s="247"/>
      <c r="G39" s="247"/>
      <c r="H39" s="247"/>
      <c r="I39" s="248"/>
      <c r="J39" s="233"/>
      <c r="K39" s="247"/>
      <c r="L39" s="247"/>
      <c r="M39" s="247"/>
      <c r="N39" s="247"/>
      <c r="O39" s="248"/>
      <c r="P39" s="235">
        <f t="shared" si="5"/>
        <v>0</v>
      </c>
      <c r="Q39" s="240">
        <f t="shared" si="11"/>
        <v>0</v>
      </c>
      <c r="R39" s="240">
        <f t="shared" si="13"/>
        <v>0</v>
      </c>
      <c r="S39" s="236">
        <f t="shared" si="9"/>
        <v>0</v>
      </c>
      <c r="T39" s="236">
        <f t="shared" si="10"/>
        <v>0</v>
      </c>
      <c r="U39" s="240">
        <f t="shared" si="3"/>
        <v>0</v>
      </c>
      <c r="V39" s="237"/>
    </row>
    <row r="40" spans="1:22" s="141" customFormat="1" x14ac:dyDescent="0.2">
      <c r="A40" s="143" t="s">
        <v>54</v>
      </c>
      <c r="B40" s="139">
        <v>225</v>
      </c>
      <c r="C40" s="140">
        <v>243</v>
      </c>
      <c r="D40" s="233">
        <f t="shared" si="14"/>
        <v>0</v>
      </c>
      <c r="E40" s="247">
        <v>0</v>
      </c>
      <c r="F40" s="247"/>
      <c r="G40" s="247">
        <v>0</v>
      </c>
      <c r="H40" s="247">
        <v>0</v>
      </c>
      <c r="I40" s="248"/>
      <c r="J40" s="233"/>
      <c r="K40" s="247">
        <v>0</v>
      </c>
      <c r="L40" s="247"/>
      <c r="M40" s="247"/>
      <c r="N40" s="247"/>
      <c r="O40" s="248"/>
      <c r="P40" s="235">
        <f t="shared" si="5"/>
        <v>0</v>
      </c>
      <c r="Q40" s="240">
        <f t="shared" si="11"/>
        <v>0</v>
      </c>
      <c r="R40" s="240">
        <f t="shared" si="13"/>
        <v>0</v>
      </c>
      <c r="S40" s="236">
        <f t="shared" si="9"/>
        <v>0</v>
      </c>
      <c r="T40" s="236">
        <f t="shared" si="10"/>
        <v>0</v>
      </c>
      <c r="U40" s="240">
        <f t="shared" si="3"/>
        <v>0</v>
      </c>
      <c r="V40" s="237"/>
    </row>
    <row r="41" spans="1:22" s="141" customFormat="1" ht="12.75" customHeight="1" x14ac:dyDescent="0.2">
      <c r="A41" s="143" t="s">
        <v>54</v>
      </c>
      <c r="B41" s="139">
        <v>225</v>
      </c>
      <c r="C41" s="140">
        <v>244</v>
      </c>
      <c r="D41" s="233">
        <f t="shared" si="14"/>
        <v>1093380</v>
      </c>
      <c r="E41" s="247">
        <v>978380</v>
      </c>
      <c r="F41" s="247"/>
      <c r="G41" s="247"/>
      <c r="H41" s="247">
        <v>115000</v>
      </c>
      <c r="I41" s="248"/>
      <c r="J41" s="233"/>
      <c r="K41" s="247">
        <v>978380</v>
      </c>
      <c r="L41" s="247"/>
      <c r="M41" s="247"/>
      <c r="N41" s="247">
        <v>115000</v>
      </c>
      <c r="O41" s="248"/>
      <c r="P41" s="235">
        <f t="shared" si="5"/>
        <v>0</v>
      </c>
      <c r="Q41" s="240">
        <f t="shared" si="11"/>
        <v>0</v>
      </c>
      <c r="R41" s="240">
        <f t="shared" si="13"/>
        <v>0</v>
      </c>
      <c r="S41" s="236">
        <f t="shared" si="9"/>
        <v>0</v>
      </c>
      <c r="T41" s="236">
        <f t="shared" si="10"/>
        <v>0</v>
      </c>
      <c r="U41" s="240">
        <f t="shared" si="3"/>
        <v>0</v>
      </c>
      <c r="V41" s="237"/>
    </row>
    <row r="42" spans="1:22" s="141" customFormat="1" x14ac:dyDescent="0.2">
      <c r="A42" s="144" t="s">
        <v>32</v>
      </c>
      <c r="B42" s="139"/>
      <c r="C42" s="140"/>
      <c r="D42" s="233">
        <f t="shared" si="14"/>
        <v>0</v>
      </c>
      <c r="E42" s="247"/>
      <c r="F42" s="247"/>
      <c r="G42" s="247"/>
      <c r="H42" s="247"/>
      <c r="I42" s="248"/>
      <c r="J42" s="233"/>
      <c r="K42" s="247"/>
      <c r="L42" s="247"/>
      <c r="M42" s="247"/>
      <c r="N42" s="247"/>
      <c r="O42" s="248"/>
      <c r="P42" s="235">
        <f t="shared" si="5"/>
        <v>0</v>
      </c>
      <c r="Q42" s="240">
        <f t="shared" si="11"/>
        <v>0</v>
      </c>
      <c r="R42" s="240">
        <f t="shared" si="13"/>
        <v>0</v>
      </c>
      <c r="S42" s="236">
        <f t="shared" si="9"/>
        <v>0</v>
      </c>
      <c r="T42" s="236">
        <f t="shared" si="10"/>
        <v>0</v>
      </c>
      <c r="U42" s="240">
        <f t="shared" si="3"/>
        <v>0</v>
      </c>
      <c r="V42" s="237"/>
    </row>
    <row r="43" spans="1:22" s="141" customFormat="1" x14ac:dyDescent="0.2">
      <c r="A43" s="145" t="s">
        <v>152</v>
      </c>
      <c r="B43" s="139"/>
      <c r="C43" s="140"/>
      <c r="D43" s="233">
        <f t="shared" si="14"/>
        <v>48600</v>
      </c>
      <c r="E43" s="247">
        <v>48600</v>
      </c>
      <c r="F43" s="247"/>
      <c r="G43" s="247">
        <v>0</v>
      </c>
      <c r="H43" s="247">
        <v>0</v>
      </c>
      <c r="I43" s="248"/>
      <c r="J43" s="233"/>
      <c r="K43" s="247">
        <v>48600</v>
      </c>
      <c r="L43" s="247"/>
      <c r="M43" s="247"/>
      <c r="N43" s="247"/>
      <c r="O43" s="248"/>
      <c r="P43" s="235">
        <f t="shared" si="5"/>
        <v>0</v>
      </c>
      <c r="Q43" s="240">
        <f t="shared" si="11"/>
        <v>0</v>
      </c>
      <c r="R43" s="240">
        <f t="shared" si="13"/>
        <v>0</v>
      </c>
      <c r="S43" s="236">
        <f t="shared" si="9"/>
        <v>0</v>
      </c>
      <c r="T43" s="236">
        <f t="shared" si="10"/>
        <v>0</v>
      </c>
      <c r="U43" s="240">
        <f t="shared" si="3"/>
        <v>0</v>
      </c>
      <c r="V43" s="237"/>
    </row>
    <row r="44" spans="1:22" s="141" customFormat="1" ht="12" customHeight="1" x14ac:dyDescent="0.2">
      <c r="A44" s="138" t="s">
        <v>106</v>
      </c>
      <c r="B44" s="139">
        <v>226</v>
      </c>
      <c r="C44" s="140"/>
      <c r="D44" s="233">
        <f t="shared" si="14"/>
        <v>1098256</v>
      </c>
      <c r="E44" s="238">
        <f>E46+E49</f>
        <v>991256</v>
      </c>
      <c r="F44" s="238">
        <f>F46+F49</f>
        <v>0</v>
      </c>
      <c r="G44" s="238">
        <f>G46+G49</f>
        <v>0</v>
      </c>
      <c r="H44" s="238">
        <f>H46+H49</f>
        <v>107000</v>
      </c>
      <c r="I44" s="238">
        <f t="shared" ref="I44" si="21">I46+I49</f>
        <v>0</v>
      </c>
      <c r="J44" s="233">
        <f>K44+L44+M44+N44</f>
        <v>1098256</v>
      </c>
      <c r="K44" s="238">
        <f t="shared" ref="K44:N44" si="22">K46+K49</f>
        <v>991256</v>
      </c>
      <c r="L44" s="238">
        <f t="shared" si="22"/>
        <v>0</v>
      </c>
      <c r="M44" s="238">
        <f>M46+M49</f>
        <v>0</v>
      </c>
      <c r="N44" s="238">
        <f t="shared" si="22"/>
        <v>107000</v>
      </c>
      <c r="O44" s="238">
        <f>O46+O49</f>
        <v>0</v>
      </c>
      <c r="P44" s="235">
        <f t="shared" si="5"/>
        <v>0</v>
      </c>
      <c r="Q44" s="240">
        <f t="shared" si="11"/>
        <v>0</v>
      </c>
      <c r="R44" s="240">
        <f t="shared" si="13"/>
        <v>0</v>
      </c>
      <c r="S44" s="236">
        <f t="shared" si="9"/>
        <v>0</v>
      </c>
      <c r="T44" s="236">
        <f t="shared" si="10"/>
        <v>0</v>
      </c>
      <c r="U44" s="240">
        <f t="shared" si="3"/>
        <v>0</v>
      </c>
      <c r="V44" s="237"/>
    </row>
    <row r="45" spans="1:22" s="141" customFormat="1" x14ac:dyDescent="0.2">
      <c r="A45" s="138" t="s">
        <v>33</v>
      </c>
      <c r="B45" s="139"/>
      <c r="C45" s="140"/>
      <c r="D45" s="233">
        <f t="shared" si="14"/>
        <v>0</v>
      </c>
      <c r="E45" s="247"/>
      <c r="F45" s="247"/>
      <c r="G45" s="247"/>
      <c r="H45" s="247"/>
      <c r="I45" s="248"/>
      <c r="J45" s="233"/>
      <c r="K45" s="247"/>
      <c r="L45" s="247"/>
      <c r="M45" s="247"/>
      <c r="N45" s="247"/>
      <c r="O45" s="248"/>
      <c r="P45" s="235">
        <f t="shared" si="5"/>
        <v>0</v>
      </c>
      <c r="Q45" s="240">
        <f t="shared" si="11"/>
        <v>0</v>
      </c>
      <c r="R45" s="240">
        <f t="shared" si="13"/>
        <v>0</v>
      </c>
      <c r="S45" s="236">
        <f t="shared" si="9"/>
        <v>0</v>
      </c>
      <c r="T45" s="236">
        <f t="shared" si="10"/>
        <v>0</v>
      </c>
      <c r="U45" s="240">
        <f t="shared" si="3"/>
        <v>0</v>
      </c>
      <c r="V45" s="237"/>
    </row>
    <row r="46" spans="1:22" s="141" customFormat="1" x14ac:dyDescent="0.2">
      <c r="A46" s="138" t="s">
        <v>106</v>
      </c>
      <c r="B46" s="139">
        <v>226</v>
      </c>
      <c r="C46" s="140">
        <v>243</v>
      </c>
      <c r="D46" s="233">
        <f t="shared" si="14"/>
        <v>0</v>
      </c>
      <c r="E46" s="247">
        <v>0</v>
      </c>
      <c r="F46" s="247"/>
      <c r="G46" s="247">
        <v>0</v>
      </c>
      <c r="H46" s="247">
        <v>0</v>
      </c>
      <c r="I46" s="248"/>
      <c r="J46" s="233"/>
      <c r="K46" s="247">
        <v>0</v>
      </c>
      <c r="L46" s="247"/>
      <c r="M46" s="247"/>
      <c r="N46" s="247">
        <v>0</v>
      </c>
      <c r="O46" s="248"/>
      <c r="P46" s="235">
        <f t="shared" si="5"/>
        <v>0</v>
      </c>
      <c r="Q46" s="240">
        <f t="shared" si="11"/>
        <v>0</v>
      </c>
      <c r="R46" s="240">
        <f t="shared" si="13"/>
        <v>0</v>
      </c>
      <c r="S46" s="236">
        <f t="shared" si="9"/>
        <v>0</v>
      </c>
      <c r="T46" s="236">
        <f t="shared" si="10"/>
        <v>0</v>
      </c>
      <c r="U46" s="240">
        <f t="shared" si="3"/>
        <v>0</v>
      </c>
      <c r="V46" s="237"/>
    </row>
    <row r="47" spans="1:22" s="141" customFormat="1" x14ac:dyDescent="0.2">
      <c r="A47" s="144" t="s">
        <v>32</v>
      </c>
      <c r="B47" s="139"/>
      <c r="C47" s="140"/>
      <c r="D47" s="233">
        <f t="shared" si="14"/>
        <v>0</v>
      </c>
      <c r="E47" s="247"/>
      <c r="F47" s="247"/>
      <c r="G47" s="247"/>
      <c r="H47" s="247"/>
      <c r="I47" s="248"/>
      <c r="J47" s="233"/>
      <c r="K47" s="247"/>
      <c r="L47" s="247"/>
      <c r="M47" s="247"/>
      <c r="N47" s="247"/>
      <c r="O47" s="248"/>
      <c r="P47" s="235">
        <f t="shared" si="5"/>
        <v>0</v>
      </c>
      <c r="Q47" s="240">
        <f t="shared" si="11"/>
        <v>0</v>
      </c>
      <c r="R47" s="240">
        <f t="shared" si="13"/>
        <v>0</v>
      </c>
      <c r="S47" s="236">
        <f t="shared" si="9"/>
        <v>0</v>
      </c>
      <c r="T47" s="236">
        <f t="shared" si="10"/>
        <v>0</v>
      </c>
      <c r="U47" s="240">
        <f t="shared" si="3"/>
        <v>0</v>
      </c>
      <c r="V47" s="237"/>
    </row>
    <row r="48" spans="1:22" s="141" customFormat="1" x14ac:dyDescent="0.2">
      <c r="A48" s="145" t="s">
        <v>153</v>
      </c>
      <c r="B48" s="139"/>
      <c r="C48" s="140"/>
      <c r="D48" s="233">
        <f t="shared" si="14"/>
        <v>0</v>
      </c>
      <c r="E48" s="247">
        <v>0</v>
      </c>
      <c r="F48" s="247"/>
      <c r="G48" s="247"/>
      <c r="H48" s="247"/>
      <c r="I48" s="248"/>
      <c r="J48" s="233"/>
      <c r="K48" s="247">
        <v>0</v>
      </c>
      <c r="L48" s="247"/>
      <c r="M48" s="247"/>
      <c r="N48" s="247">
        <v>0</v>
      </c>
      <c r="O48" s="248"/>
      <c r="P48" s="235">
        <f t="shared" si="5"/>
        <v>0</v>
      </c>
      <c r="Q48" s="240">
        <f t="shared" si="11"/>
        <v>0</v>
      </c>
      <c r="R48" s="240">
        <f t="shared" si="13"/>
        <v>0</v>
      </c>
      <c r="S48" s="236">
        <f t="shared" si="9"/>
        <v>0</v>
      </c>
      <c r="T48" s="236">
        <f t="shared" si="10"/>
        <v>0</v>
      </c>
      <c r="U48" s="240">
        <f t="shared" si="3"/>
        <v>0</v>
      </c>
      <c r="V48" s="237"/>
    </row>
    <row r="49" spans="1:22" s="141" customFormat="1" ht="11.25" customHeight="1" x14ac:dyDescent="0.2">
      <c r="A49" s="146" t="s">
        <v>106</v>
      </c>
      <c r="B49" s="139">
        <v>226</v>
      </c>
      <c r="C49" s="140">
        <v>244</v>
      </c>
      <c r="D49" s="233">
        <f t="shared" si="14"/>
        <v>1098256</v>
      </c>
      <c r="E49" s="247">
        <v>991256</v>
      </c>
      <c r="F49" s="247"/>
      <c r="G49" s="247"/>
      <c r="H49" s="247">
        <v>107000</v>
      </c>
      <c r="I49" s="248"/>
      <c r="J49" s="233"/>
      <c r="K49" s="247">
        <v>991256</v>
      </c>
      <c r="L49" s="247"/>
      <c r="M49" s="247"/>
      <c r="N49" s="247">
        <v>107000</v>
      </c>
      <c r="O49" s="248"/>
      <c r="P49" s="235">
        <f t="shared" si="5"/>
        <v>0</v>
      </c>
      <c r="Q49" s="240">
        <f t="shared" si="11"/>
        <v>0</v>
      </c>
      <c r="R49" s="240">
        <f t="shared" si="13"/>
        <v>0</v>
      </c>
      <c r="S49" s="236">
        <f t="shared" si="9"/>
        <v>0</v>
      </c>
      <c r="T49" s="236">
        <f t="shared" si="10"/>
        <v>0</v>
      </c>
      <c r="U49" s="240">
        <f t="shared" si="3"/>
        <v>0</v>
      </c>
      <c r="V49" s="237"/>
    </row>
    <row r="50" spans="1:22" ht="31.5" x14ac:dyDescent="0.2">
      <c r="A50" s="135" t="s">
        <v>99</v>
      </c>
      <c r="B50" s="136">
        <v>240</v>
      </c>
      <c r="C50" s="137"/>
      <c r="D50" s="233">
        <f t="shared" si="14"/>
        <v>0</v>
      </c>
      <c r="E50" s="234">
        <f>E52</f>
        <v>0</v>
      </c>
      <c r="F50" s="234">
        <f t="shared" ref="F50" si="23">F52</f>
        <v>0</v>
      </c>
      <c r="G50" s="234">
        <f>G52</f>
        <v>0</v>
      </c>
      <c r="H50" s="234">
        <f>H52</f>
        <v>0</v>
      </c>
      <c r="I50" s="234">
        <f>I52</f>
        <v>0</v>
      </c>
      <c r="J50" s="233">
        <f>K50+L50+M50+N50</f>
        <v>0</v>
      </c>
      <c r="K50" s="234">
        <f>K52</f>
        <v>0</v>
      </c>
      <c r="L50" s="234">
        <f t="shared" ref="L50:O50" si="24">L52</f>
        <v>0</v>
      </c>
      <c r="M50" s="234">
        <f t="shared" si="24"/>
        <v>0</v>
      </c>
      <c r="N50" s="234">
        <f t="shared" si="24"/>
        <v>0</v>
      </c>
      <c r="O50" s="234">
        <f t="shared" si="24"/>
        <v>0</v>
      </c>
      <c r="P50" s="235">
        <f t="shared" si="5"/>
        <v>0</v>
      </c>
      <c r="Q50" s="240">
        <f t="shared" si="11"/>
        <v>0</v>
      </c>
      <c r="R50" s="240">
        <f t="shared" si="13"/>
        <v>0</v>
      </c>
      <c r="S50" s="236">
        <f t="shared" si="9"/>
        <v>0</v>
      </c>
      <c r="T50" s="236">
        <f t="shared" si="10"/>
        <v>0</v>
      </c>
      <c r="U50" s="240">
        <f t="shared" si="3"/>
        <v>0</v>
      </c>
      <c r="V50" s="246"/>
    </row>
    <row r="51" spans="1:22" s="141" customFormat="1" x14ac:dyDescent="0.2">
      <c r="A51" s="142" t="s">
        <v>32</v>
      </c>
      <c r="B51" s="139"/>
      <c r="C51" s="140"/>
      <c r="D51" s="233">
        <f t="shared" si="14"/>
        <v>0</v>
      </c>
      <c r="E51" s="243"/>
      <c r="F51" s="243"/>
      <c r="G51" s="243"/>
      <c r="H51" s="243"/>
      <c r="I51" s="244"/>
      <c r="J51" s="233"/>
      <c r="K51" s="243"/>
      <c r="L51" s="243"/>
      <c r="M51" s="243"/>
      <c r="N51" s="243"/>
      <c r="O51" s="244"/>
      <c r="P51" s="235">
        <f t="shared" si="5"/>
        <v>0</v>
      </c>
      <c r="Q51" s="240">
        <f t="shared" si="11"/>
        <v>0</v>
      </c>
      <c r="R51" s="240">
        <f t="shared" si="13"/>
        <v>0</v>
      </c>
      <c r="S51" s="236">
        <f t="shared" si="9"/>
        <v>0</v>
      </c>
      <c r="T51" s="236">
        <f t="shared" si="10"/>
        <v>0</v>
      </c>
      <c r="U51" s="240">
        <f t="shared" si="3"/>
        <v>0</v>
      </c>
      <c r="V51" s="237"/>
    </row>
    <row r="52" spans="1:22" s="141" customFormat="1" ht="30" x14ac:dyDescent="0.2">
      <c r="A52" s="138" t="s">
        <v>100</v>
      </c>
      <c r="B52" s="139">
        <v>241</v>
      </c>
      <c r="C52" s="140"/>
      <c r="D52" s="233">
        <f t="shared" si="14"/>
        <v>0</v>
      </c>
      <c r="E52" s="243">
        <v>0</v>
      </c>
      <c r="F52" s="243"/>
      <c r="G52" s="243">
        <v>0</v>
      </c>
      <c r="H52" s="243">
        <v>0</v>
      </c>
      <c r="I52" s="244"/>
      <c r="J52" s="233">
        <f t="shared" ref="J52:J57" si="25">K52+L52+M52+N52</f>
        <v>0</v>
      </c>
      <c r="K52" s="243"/>
      <c r="L52" s="243"/>
      <c r="M52" s="243"/>
      <c r="N52" s="243"/>
      <c r="O52" s="244"/>
      <c r="P52" s="235">
        <f t="shared" si="5"/>
        <v>0</v>
      </c>
      <c r="Q52" s="240">
        <f t="shared" si="11"/>
        <v>0</v>
      </c>
      <c r="R52" s="240">
        <f t="shared" si="13"/>
        <v>0</v>
      </c>
      <c r="S52" s="236">
        <f t="shared" si="9"/>
        <v>0</v>
      </c>
      <c r="T52" s="236">
        <f t="shared" si="10"/>
        <v>0</v>
      </c>
      <c r="U52" s="240">
        <f t="shared" si="3"/>
        <v>0</v>
      </c>
      <c r="V52" s="237"/>
    </row>
    <row r="53" spans="1:22" ht="15.75" x14ac:dyDescent="0.2">
      <c r="A53" s="135" t="s">
        <v>56</v>
      </c>
      <c r="B53" s="136">
        <v>260</v>
      </c>
      <c r="C53" s="137"/>
      <c r="D53" s="233">
        <f t="shared" si="14"/>
        <v>0</v>
      </c>
      <c r="E53" s="234">
        <f>E55+E56</f>
        <v>0</v>
      </c>
      <c r="F53" s="234">
        <f t="shared" ref="F53:I53" si="26">F55+F56</f>
        <v>0</v>
      </c>
      <c r="G53" s="234">
        <f t="shared" si="26"/>
        <v>0</v>
      </c>
      <c r="H53" s="234">
        <f t="shared" si="26"/>
        <v>0</v>
      </c>
      <c r="I53" s="234">
        <f t="shared" si="26"/>
        <v>0</v>
      </c>
      <c r="J53" s="233">
        <f t="shared" si="25"/>
        <v>0</v>
      </c>
      <c r="K53" s="234">
        <f>K55+K56</f>
        <v>0</v>
      </c>
      <c r="L53" s="234">
        <f t="shared" ref="L53:O53" si="27">L55+L56</f>
        <v>0</v>
      </c>
      <c r="M53" s="234">
        <f t="shared" si="27"/>
        <v>0</v>
      </c>
      <c r="N53" s="234">
        <f t="shared" si="27"/>
        <v>0</v>
      </c>
      <c r="O53" s="234">
        <f t="shared" si="27"/>
        <v>0</v>
      </c>
      <c r="P53" s="235">
        <f t="shared" si="5"/>
        <v>0</v>
      </c>
      <c r="Q53" s="240">
        <f t="shared" si="11"/>
        <v>0</v>
      </c>
      <c r="R53" s="240">
        <f t="shared" si="13"/>
        <v>0</v>
      </c>
      <c r="S53" s="236">
        <f t="shared" si="9"/>
        <v>0</v>
      </c>
      <c r="T53" s="236">
        <f t="shared" si="10"/>
        <v>0</v>
      </c>
      <c r="U53" s="240">
        <f t="shared" si="3"/>
        <v>0</v>
      </c>
      <c r="V53" s="246"/>
    </row>
    <row r="54" spans="1:22" s="141" customFormat="1" x14ac:dyDescent="0.2">
      <c r="A54" s="142" t="s">
        <v>32</v>
      </c>
      <c r="B54" s="139"/>
      <c r="C54" s="140"/>
      <c r="D54" s="233">
        <f t="shared" si="14"/>
        <v>0</v>
      </c>
      <c r="E54" s="243"/>
      <c r="F54" s="243"/>
      <c r="G54" s="243"/>
      <c r="H54" s="243"/>
      <c r="I54" s="244"/>
      <c r="J54" s="233">
        <f t="shared" si="25"/>
        <v>0</v>
      </c>
      <c r="K54" s="243"/>
      <c r="L54" s="243"/>
      <c r="M54" s="243"/>
      <c r="N54" s="243"/>
      <c r="O54" s="244"/>
      <c r="P54" s="235">
        <f t="shared" si="5"/>
        <v>0</v>
      </c>
      <c r="Q54" s="240">
        <f t="shared" si="11"/>
        <v>0</v>
      </c>
      <c r="R54" s="240">
        <f t="shared" si="13"/>
        <v>0</v>
      </c>
      <c r="S54" s="236">
        <f t="shared" si="9"/>
        <v>0</v>
      </c>
      <c r="T54" s="236">
        <f t="shared" si="10"/>
        <v>0</v>
      </c>
      <c r="U54" s="240">
        <f t="shared" si="3"/>
        <v>0</v>
      </c>
      <c r="V54" s="237"/>
    </row>
    <row r="55" spans="1:22" s="141" customFormat="1" x14ac:dyDescent="0.2">
      <c r="A55" s="138" t="s">
        <v>58</v>
      </c>
      <c r="B55" s="139">
        <v>262</v>
      </c>
      <c r="C55" s="140">
        <v>321</v>
      </c>
      <c r="D55" s="233">
        <f t="shared" si="14"/>
        <v>0</v>
      </c>
      <c r="E55" s="247">
        <v>0</v>
      </c>
      <c r="F55" s="247"/>
      <c r="G55" s="247">
        <v>0</v>
      </c>
      <c r="H55" s="247">
        <v>0</v>
      </c>
      <c r="I55" s="247"/>
      <c r="J55" s="233">
        <f t="shared" si="25"/>
        <v>0</v>
      </c>
      <c r="K55" s="247">
        <v>0</v>
      </c>
      <c r="L55" s="247"/>
      <c r="M55" s="247"/>
      <c r="N55" s="247"/>
      <c r="O55" s="247"/>
      <c r="P55" s="235">
        <f t="shared" si="5"/>
        <v>0</v>
      </c>
      <c r="Q55" s="240">
        <f t="shared" si="11"/>
        <v>0</v>
      </c>
      <c r="R55" s="240">
        <f t="shared" si="13"/>
        <v>0</v>
      </c>
      <c r="S55" s="236">
        <f t="shared" si="9"/>
        <v>0</v>
      </c>
      <c r="T55" s="236">
        <f t="shared" si="10"/>
        <v>0</v>
      </c>
      <c r="U55" s="240">
        <f t="shared" si="3"/>
        <v>0</v>
      </c>
      <c r="V55" s="237"/>
    </row>
    <row r="56" spans="1:22" s="141" customFormat="1" ht="30" x14ac:dyDescent="0.2">
      <c r="A56" s="138" t="s">
        <v>60</v>
      </c>
      <c r="B56" s="139">
        <v>263</v>
      </c>
      <c r="C56" s="140"/>
      <c r="D56" s="233">
        <f t="shared" si="14"/>
        <v>0</v>
      </c>
      <c r="E56" s="247">
        <v>0</v>
      </c>
      <c r="F56" s="247"/>
      <c r="G56" s="247">
        <v>0</v>
      </c>
      <c r="H56" s="247">
        <v>0</v>
      </c>
      <c r="I56" s="248"/>
      <c r="J56" s="233">
        <f t="shared" si="25"/>
        <v>0</v>
      </c>
      <c r="K56" s="247">
        <v>0</v>
      </c>
      <c r="L56" s="247"/>
      <c r="M56" s="247"/>
      <c r="N56" s="247"/>
      <c r="O56" s="248"/>
      <c r="P56" s="235">
        <f t="shared" si="5"/>
        <v>0</v>
      </c>
      <c r="Q56" s="240">
        <f>K56-E56</f>
        <v>0</v>
      </c>
      <c r="R56" s="240">
        <f t="shared" si="13"/>
        <v>0</v>
      </c>
      <c r="S56" s="236">
        <f t="shared" si="9"/>
        <v>0</v>
      </c>
      <c r="T56" s="236">
        <f t="shared" si="10"/>
        <v>0</v>
      </c>
      <c r="U56" s="240">
        <f t="shared" si="3"/>
        <v>0</v>
      </c>
      <c r="V56" s="237"/>
    </row>
    <row r="57" spans="1:22" s="141" customFormat="1" ht="15.75" x14ac:dyDescent="0.2">
      <c r="A57" s="147" t="s">
        <v>62</v>
      </c>
      <c r="B57" s="148">
        <v>290</v>
      </c>
      <c r="C57" s="149"/>
      <c r="D57" s="233">
        <f t="shared" si="14"/>
        <v>8000</v>
      </c>
      <c r="E57" s="234">
        <f>E60+E61+E62+E63+E64+E65+E59</f>
        <v>2000</v>
      </c>
      <c r="F57" s="234">
        <f t="shared" ref="F57:I57" si="28">F60+F61+F62+F63+F64+F65+F59</f>
        <v>0</v>
      </c>
      <c r="G57" s="234">
        <f t="shared" si="28"/>
        <v>0</v>
      </c>
      <c r="H57" s="234">
        <f t="shared" si="28"/>
        <v>6000</v>
      </c>
      <c r="I57" s="234">
        <f t="shared" si="28"/>
        <v>0</v>
      </c>
      <c r="J57" s="233">
        <f t="shared" si="25"/>
        <v>8000</v>
      </c>
      <c r="K57" s="234">
        <f>K60+K61+K62+K63+K64+K65</f>
        <v>2000</v>
      </c>
      <c r="L57" s="234">
        <f t="shared" ref="L57:O57" si="29">L60+L61+L62+L63+L64+L65</f>
        <v>0</v>
      </c>
      <c r="M57" s="234">
        <f t="shared" si="29"/>
        <v>0</v>
      </c>
      <c r="N57" s="234">
        <f>N60+N61+N62+N63+N64+N65+N59</f>
        <v>6000</v>
      </c>
      <c r="O57" s="234">
        <f t="shared" si="29"/>
        <v>0</v>
      </c>
      <c r="P57" s="235">
        <f t="shared" si="5"/>
        <v>0</v>
      </c>
      <c r="Q57" s="240">
        <f t="shared" si="11"/>
        <v>0</v>
      </c>
      <c r="R57" s="240">
        <f t="shared" si="13"/>
        <v>0</v>
      </c>
      <c r="S57" s="236">
        <f t="shared" si="9"/>
        <v>0</v>
      </c>
      <c r="T57" s="236">
        <f t="shared" si="10"/>
        <v>0</v>
      </c>
      <c r="U57" s="240">
        <f t="shared" si="3"/>
        <v>0</v>
      </c>
      <c r="V57" s="237"/>
    </row>
    <row r="58" spans="1:22" s="141" customFormat="1" ht="15.75" x14ac:dyDescent="0.2">
      <c r="A58" s="138" t="s">
        <v>33</v>
      </c>
      <c r="B58" s="148"/>
      <c r="C58" s="149"/>
      <c r="D58" s="233">
        <f t="shared" si="14"/>
        <v>0</v>
      </c>
      <c r="E58" s="250"/>
      <c r="F58" s="250"/>
      <c r="G58" s="250"/>
      <c r="H58" s="250"/>
      <c r="I58" s="250"/>
      <c r="J58" s="233"/>
      <c r="K58" s="250"/>
      <c r="L58" s="250"/>
      <c r="M58" s="250"/>
      <c r="N58" s="250"/>
      <c r="O58" s="250"/>
      <c r="P58" s="235">
        <f t="shared" si="5"/>
        <v>0</v>
      </c>
      <c r="Q58" s="240">
        <f t="shared" si="11"/>
        <v>0</v>
      </c>
      <c r="R58" s="240">
        <f t="shared" si="13"/>
        <v>0</v>
      </c>
      <c r="S58" s="236">
        <f t="shared" si="9"/>
        <v>0</v>
      </c>
      <c r="T58" s="236">
        <f t="shared" si="10"/>
        <v>0</v>
      </c>
      <c r="U58" s="240">
        <f t="shared" si="3"/>
        <v>0</v>
      </c>
      <c r="V58" s="237"/>
    </row>
    <row r="59" spans="1:22" s="141" customFormat="1" x14ac:dyDescent="0.2">
      <c r="A59" s="138"/>
      <c r="B59" s="139">
        <v>290</v>
      </c>
      <c r="C59" s="140">
        <v>112</v>
      </c>
      <c r="D59" s="233">
        <f>E59+F59+G59+H59+I59</f>
        <v>0</v>
      </c>
      <c r="E59" s="250">
        <v>0</v>
      </c>
      <c r="F59" s="250"/>
      <c r="G59" s="250">
        <v>0</v>
      </c>
      <c r="H59" s="250">
        <v>0</v>
      </c>
      <c r="I59" s="251"/>
      <c r="J59" s="233"/>
      <c r="K59" s="250">
        <v>0</v>
      </c>
      <c r="L59" s="250"/>
      <c r="M59" s="250"/>
      <c r="N59" s="250">
        <v>0</v>
      </c>
      <c r="O59" s="251"/>
      <c r="P59" s="235">
        <f t="shared" si="5"/>
        <v>0</v>
      </c>
      <c r="Q59" s="240">
        <f t="shared" si="11"/>
        <v>0</v>
      </c>
      <c r="R59" s="240">
        <f t="shared" si="13"/>
        <v>0</v>
      </c>
      <c r="S59" s="236">
        <f t="shared" si="9"/>
        <v>0</v>
      </c>
      <c r="T59" s="236">
        <f t="shared" si="10"/>
        <v>0</v>
      </c>
      <c r="U59" s="240">
        <f t="shared" si="3"/>
        <v>0</v>
      </c>
      <c r="V59" s="237"/>
    </row>
    <row r="60" spans="1:22" s="141" customFormat="1" ht="12" customHeight="1" x14ac:dyDescent="0.2">
      <c r="A60" s="138" t="s">
        <v>62</v>
      </c>
      <c r="B60" s="139">
        <v>290</v>
      </c>
      <c r="C60" s="140">
        <v>244</v>
      </c>
      <c r="D60" s="233">
        <f t="shared" si="14"/>
        <v>0</v>
      </c>
      <c r="E60" s="250">
        <v>0</v>
      </c>
      <c r="F60" s="250"/>
      <c r="G60" s="250">
        <v>0</v>
      </c>
      <c r="H60" s="250">
        <v>0</v>
      </c>
      <c r="I60" s="251"/>
      <c r="J60" s="233"/>
      <c r="K60" s="250">
        <v>0</v>
      </c>
      <c r="L60" s="250"/>
      <c r="M60" s="250"/>
      <c r="N60" s="250">
        <v>0</v>
      </c>
      <c r="O60" s="251"/>
      <c r="P60" s="235">
        <f t="shared" si="5"/>
        <v>0</v>
      </c>
      <c r="Q60" s="240">
        <f t="shared" si="11"/>
        <v>0</v>
      </c>
      <c r="R60" s="240">
        <f t="shared" si="13"/>
        <v>0</v>
      </c>
      <c r="S60" s="236">
        <f t="shared" si="9"/>
        <v>0</v>
      </c>
      <c r="T60" s="236">
        <f t="shared" si="10"/>
        <v>0</v>
      </c>
      <c r="U60" s="240">
        <f t="shared" si="3"/>
        <v>0</v>
      </c>
      <c r="V60" s="237"/>
    </row>
    <row r="61" spans="1:22" s="141" customFormat="1" x14ac:dyDescent="0.2">
      <c r="A61" s="138" t="s">
        <v>62</v>
      </c>
      <c r="B61" s="139">
        <v>290</v>
      </c>
      <c r="C61" s="140">
        <v>260</v>
      </c>
      <c r="D61" s="233">
        <f t="shared" si="14"/>
        <v>0</v>
      </c>
      <c r="E61" s="250">
        <v>0</v>
      </c>
      <c r="F61" s="250"/>
      <c r="G61" s="250">
        <v>0</v>
      </c>
      <c r="H61" s="250">
        <v>0</v>
      </c>
      <c r="I61" s="251"/>
      <c r="J61" s="233"/>
      <c r="K61" s="250">
        <v>0</v>
      </c>
      <c r="L61" s="250"/>
      <c r="M61" s="250"/>
      <c r="N61" s="250">
        <v>0</v>
      </c>
      <c r="O61" s="251"/>
      <c r="P61" s="235">
        <f t="shared" si="5"/>
        <v>0</v>
      </c>
      <c r="Q61" s="240">
        <f t="shared" si="11"/>
        <v>0</v>
      </c>
      <c r="R61" s="240">
        <f t="shared" si="13"/>
        <v>0</v>
      </c>
      <c r="S61" s="236">
        <f t="shared" si="9"/>
        <v>0</v>
      </c>
      <c r="T61" s="236">
        <f t="shared" si="10"/>
        <v>0</v>
      </c>
      <c r="U61" s="240">
        <f t="shared" si="3"/>
        <v>0</v>
      </c>
      <c r="V61" s="237"/>
    </row>
    <row r="62" spans="1:22" s="141" customFormat="1" x14ac:dyDescent="0.2">
      <c r="A62" s="138" t="s">
        <v>62</v>
      </c>
      <c r="B62" s="139">
        <v>290</v>
      </c>
      <c r="C62" s="140">
        <v>831</v>
      </c>
      <c r="D62" s="233">
        <f t="shared" si="14"/>
        <v>0</v>
      </c>
      <c r="E62" s="250">
        <v>0</v>
      </c>
      <c r="F62" s="250"/>
      <c r="G62" s="250">
        <v>0</v>
      </c>
      <c r="H62" s="250">
        <v>0</v>
      </c>
      <c r="I62" s="251"/>
      <c r="J62" s="233"/>
      <c r="K62" s="250">
        <v>0</v>
      </c>
      <c r="L62" s="250"/>
      <c r="M62" s="250"/>
      <c r="N62" s="250">
        <v>0</v>
      </c>
      <c r="O62" s="251"/>
      <c r="P62" s="235">
        <f t="shared" si="5"/>
        <v>0</v>
      </c>
      <c r="Q62" s="240">
        <f t="shared" si="11"/>
        <v>0</v>
      </c>
      <c r="R62" s="240">
        <f t="shared" si="13"/>
        <v>0</v>
      </c>
      <c r="S62" s="236">
        <f t="shared" si="9"/>
        <v>0</v>
      </c>
      <c r="T62" s="236">
        <f t="shared" si="10"/>
        <v>0</v>
      </c>
      <c r="U62" s="240">
        <f t="shared" si="3"/>
        <v>0</v>
      </c>
      <c r="V62" s="237"/>
    </row>
    <row r="63" spans="1:22" s="141" customFormat="1" ht="12" customHeight="1" x14ac:dyDescent="0.2">
      <c r="A63" s="138" t="s">
        <v>62</v>
      </c>
      <c r="B63" s="139">
        <v>290</v>
      </c>
      <c r="C63" s="140">
        <v>851</v>
      </c>
      <c r="D63" s="233">
        <f t="shared" si="14"/>
        <v>0</v>
      </c>
      <c r="E63" s="250">
        <v>0</v>
      </c>
      <c r="F63" s="250"/>
      <c r="G63" s="250">
        <v>0</v>
      </c>
      <c r="H63" s="250">
        <v>0</v>
      </c>
      <c r="I63" s="251"/>
      <c r="J63" s="233"/>
      <c r="K63" s="250">
        <v>0</v>
      </c>
      <c r="L63" s="250"/>
      <c r="M63" s="250"/>
      <c r="N63" s="250">
        <v>0</v>
      </c>
      <c r="O63" s="251"/>
      <c r="P63" s="235">
        <f t="shared" si="5"/>
        <v>0</v>
      </c>
      <c r="Q63" s="240">
        <f t="shared" si="11"/>
        <v>0</v>
      </c>
      <c r="R63" s="240">
        <f t="shared" si="13"/>
        <v>0</v>
      </c>
      <c r="S63" s="236">
        <f t="shared" si="9"/>
        <v>0</v>
      </c>
      <c r="T63" s="236">
        <f t="shared" si="10"/>
        <v>0</v>
      </c>
      <c r="U63" s="240">
        <f t="shared" si="3"/>
        <v>0</v>
      </c>
      <c r="V63" s="237"/>
    </row>
    <row r="64" spans="1:22" s="141" customFormat="1" x14ac:dyDescent="0.2">
      <c r="A64" s="138" t="s">
        <v>62</v>
      </c>
      <c r="B64" s="139">
        <v>290</v>
      </c>
      <c r="C64" s="140">
        <v>852</v>
      </c>
      <c r="D64" s="233">
        <f t="shared" si="14"/>
        <v>2000</v>
      </c>
      <c r="E64" s="250">
        <v>2000</v>
      </c>
      <c r="F64" s="250"/>
      <c r="G64" s="250">
        <v>0</v>
      </c>
      <c r="H64" s="250">
        <v>0</v>
      </c>
      <c r="I64" s="251"/>
      <c r="J64" s="233"/>
      <c r="K64" s="250">
        <v>2000</v>
      </c>
      <c r="L64" s="250"/>
      <c r="M64" s="250"/>
      <c r="N64" s="250">
        <v>0</v>
      </c>
      <c r="O64" s="251"/>
      <c r="P64" s="235">
        <f t="shared" si="5"/>
        <v>0</v>
      </c>
      <c r="Q64" s="240">
        <f t="shared" si="11"/>
        <v>0</v>
      </c>
      <c r="R64" s="240">
        <f t="shared" si="13"/>
        <v>0</v>
      </c>
      <c r="S64" s="236">
        <f t="shared" si="9"/>
        <v>0</v>
      </c>
      <c r="T64" s="236">
        <f t="shared" si="10"/>
        <v>0</v>
      </c>
      <c r="U64" s="240">
        <f t="shared" si="3"/>
        <v>0</v>
      </c>
      <c r="V64" s="237"/>
    </row>
    <row r="65" spans="1:22" s="141" customFormat="1" x14ac:dyDescent="0.2">
      <c r="A65" s="138" t="s">
        <v>62</v>
      </c>
      <c r="B65" s="139">
        <v>290</v>
      </c>
      <c r="C65" s="140">
        <v>853</v>
      </c>
      <c r="D65" s="233">
        <f t="shared" si="14"/>
        <v>6000</v>
      </c>
      <c r="E65" s="250">
        <v>0</v>
      </c>
      <c r="F65" s="250"/>
      <c r="G65" s="250">
        <v>0</v>
      </c>
      <c r="H65" s="250">
        <v>6000</v>
      </c>
      <c r="I65" s="251"/>
      <c r="J65" s="233"/>
      <c r="K65" s="250">
        <v>0</v>
      </c>
      <c r="L65" s="250"/>
      <c r="M65" s="250"/>
      <c r="N65" s="250">
        <v>6000</v>
      </c>
      <c r="O65" s="251"/>
      <c r="P65" s="235">
        <f t="shared" si="5"/>
        <v>0</v>
      </c>
      <c r="Q65" s="240">
        <f t="shared" si="11"/>
        <v>0</v>
      </c>
      <c r="R65" s="240">
        <f t="shared" si="13"/>
        <v>0</v>
      </c>
      <c r="S65" s="236">
        <f t="shared" si="9"/>
        <v>0</v>
      </c>
      <c r="T65" s="236">
        <f t="shared" si="10"/>
        <v>0</v>
      </c>
      <c r="U65" s="240">
        <f t="shared" si="3"/>
        <v>0</v>
      </c>
      <c r="V65" s="237"/>
    </row>
    <row r="66" spans="1:22" ht="15.75" x14ac:dyDescent="0.2">
      <c r="A66" s="135" t="s">
        <v>64</v>
      </c>
      <c r="B66" s="136">
        <v>300</v>
      </c>
      <c r="C66" s="137"/>
      <c r="D66" s="233">
        <f t="shared" si="14"/>
        <v>4219993</v>
      </c>
      <c r="E66" s="234">
        <f>E68+E69+E70+E71</f>
        <v>2645893</v>
      </c>
      <c r="F66" s="234">
        <f t="shared" ref="F66:I66" si="30">F68+F69+F70+F71</f>
        <v>0</v>
      </c>
      <c r="G66" s="234">
        <f t="shared" si="30"/>
        <v>0</v>
      </c>
      <c r="H66" s="234">
        <f t="shared" si="30"/>
        <v>1574100</v>
      </c>
      <c r="I66" s="234">
        <f t="shared" si="30"/>
        <v>0</v>
      </c>
      <c r="J66" s="233">
        <f>K66+L66+M66+N66</f>
        <v>4219993</v>
      </c>
      <c r="K66" s="234">
        <f>K68+K69+K70+K71</f>
        <v>2645893</v>
      </c>
      <c r="L66" s="234">
        <f t="shared" ref="L66:O66" si="31">L68+L69+L70+L71</f>
        <v>0</v>
      </c>
      <c r="M66" s="234">
        <f t="shared" si="31"/>
        <v>0</v>
      </c>
      <c r="N66" s="234">
        <f t="shared" si="31"/>
        <v>1574100</v>
      </c>
      <c r="O66" s="234">
        <f t="shared" si="31"/>
        <v>0</v>
      </c>
      <c r="P66" s="235">
        <f t="shared" si="5"/>
        <v>0</v>
      </c>
      <c r="Q66" s="240">
        <f t="shared" si="11"/>
        <v>0</v>
      </c>
      <c r="R66" s="240">
        <f t="shared" si="13"/>
        <v>0</v>
      </c>
      <c r="S66" s="236">
        <f t="shared" si="9"/>
        <v>0</v>
      </c>
      <c r="T66" s="236">
        <f t="shared" si="10"/>
        <v>0</v>
      </c>
      <c r="U66" s="240">
        <f t="shared" si="3"/>
        <v>0</v>
      </c>
      <c r="V66" s="284"/>
    </row>
    <row r="67" spans="1:22" s="141" customFormat="1" x14ac:dyDescent="0.2">
      <c r="A67" s="142" t="s">
        <v>32</v>
      </c>
      <c r="B67" s="139"/>
      <c r="C67" s="140"/>
      <c r="D67" s="233">
        <f t="shared" si="14"/>
        <v>0</v>
      </c>
      <c r="E67" s="247"/>
      <c r="F67" s="247"/>
      <c r="G67" s="247"/>
      <c r="H67" s="247"/>
      <c r="I67" s="248"/>
      <c r="J67" s="233"/>
      <c r="K67" s="247"/>
      <c r="L67" s="247"/>
      <c r="M67" s="247"/>
      <c r="N67" s="247"/>
      <c r="O67" s="248"/>
      <c r="P67" s="235">
        <f>Q67+R67+S67+U67+T67</f>
        <v>0</v>
      </c>
      <c r="Q67" s="240">
        <f t="shared" si="11"/>
        <v>0</v>
      </c>
      <c r="R67" s="240">
        <f t="shared" si="13"/>
        <v>0</v>
      </c>
      <c r="S67" s="236">
        <f t="shared" si="9"/>
        <v>0</v>
      </c>
      <c r="T67" s="236">
        <f t="shared" si="10"/>
        <v>0</v>
      </c>
      <c r="U67" s="240">
        <f t="shared" si="3"/>
        <v>0</v>
      </c>
      <c r="V67" s="237"/>
    </row>
    <row r="68" spans="1:22" s="141" customFormat="1" x14ac:dyDescent="0.2">
      <c r="A68" s="138" t="s">
        <v>66</v>
      </c>
      <c r="B68" s="139" t="s">
        <v>138</v>
      </c>
      <c r="C68" s="140">
        <v>244</v>
      </c>
      <c r="D68" s="233">
        <f t="shared" si="14"/>
        <v>30000</v>
      </c>
      <c r="E68" s="247">
        <v>0</v>
      </c>
      <c r="F68" s="247"/>
      <c r="G68" s="247"/>
      <c r="H68" s="247">
        <v>30000</v>
      </c>
      <c r="I68" s="248"/>
      <c r="J68" s="233">
        <f>K68+L68+M68+N68</f>
        <v>30000</v>
      </c>
      <c r="K68" s="247"/>
      <c r="L68" s="247"/>
      <c r="M68" s="247"/>
      <c r="N68" s="247">
        <v>30000</v>
      </c>
      <c r="O68" s="248"/>
      <c r="P68" s="235">
        <f t="shared" si="5"/>
        <v>0</v>
      </c>
      <c r="Q68" s="240">
        <f t="shared" si="11"/>
        <v>0</v>
      </c>
      <c r="R68" s="240">
        <f t="shared" si="13"/>
        <v>0</v>
      </c>
      <c r="S68" s="236">
        <f t="shared" si="9"/>
        <v>0</v>
      </c>
      <c r="T68" s="236">
        <f t="shared" si="10"/>
        <v>0</v>
      </c>
      <c r="U68" s="240">
        <f t="shared" si="3"/>
        <v>0</v>
      </c>
      <c r="V68" s="237"/>
    </row>
    <row r="69" spans="1:22" s="141" customFormat="1" ht="15" customHeight="1" x14ac:dyDescent="0.2">
      <c r="A69" s="138" t="s">
        <v>68</v>
      </c>
      <c r="B69" s="139">
        <v>320</v>
      </c>
      <c r="C69" s="140"/>
      <c r="D69" s="233">
        <f t="shared" si="14"/>
        <v>0</v>
      </c>
      <c r="E69" s="247">
        <v>0</v>
      </c>
      <c r="F69" s="247"/>
      <c r="G69" s="247">
        <v>0</v>
      </c>
      <c r="H69" s="247">
        <v>0</v>
      </c>
      <c r="I69" s="248"/>
      <c r="J69" s="233">
        <f>K69+L69+M69+N69</f>
        <v>0</v>
      </c>
      <c r="K69" s="247">
        <v>0</v>
      </c>
      <c r="L69" s="247"/>
      <c r="M69" s="247"/>
      <c r="N69" s="247">
        <v>0</v>
      </c>
      <c r="O69" s="248"/>
      <c r="P69" s="235">
        <f t="shared" si="5"/>
        <v>0</v>
      </c>
      <c r="Q69" s="240">
        <f t="shared" si="11"/>
        <v>0</v>
      </c>
      <c r="R69" s="240">
        <f t="shared" si="13"/>
        <v>0</v>
      </c>
      <c r="S69" s="236">
        <f t="shared" si="9"/>
        <v>0</v>
      </c>
      <c r="T69" s="236">
        <f t="shared" si="10"/>
        <v>0</v>
      </c>
      <c r="U69" s="240">
        <f t="shared" si="3"/>
        <v>0</v>
      </c>
      <c r="V69" s="237"/>
    </row>
    <row r="70" spans="1:22" s="141" customFormat="1" x14ac:dyDescent="0.2">
      <c r="A70" s="138" t="s">
        <v>80</v>
      </c>
      <c r="B70" s="139">
        <v>330</v>
      </c>
      <c r="C70" s="140"/>
      <c r="D70" s="233">
        <f t="shared" si="14"/>
        <v>0</v>
      </c>
      <c r="E70" s="247">
        <v>0</v>
      </c>
      <c r="F70" s="247"/>
      <c r="G70" s="247">
        <v>0</v>
      </c>
      <c r="H70" s="247">
        <v>0</v>
      </c>
      <c r="I70" s="248"/>
      <c r="J70" s="233">
        <f>K70+L70+M70+N70</f>
        <v>0</v>
      </c>
      <c r="K70" s="247">
        <v>0</v>
      </c>
      <c r="L70" s="247"/>
      <c r="M70" s="247"/>
      <c r="N70" s="247">
        <v>0</v>
      </c>
      <c r="O70" s="248"/>
      <c r="P70" s="235">
        <f t="shared" si="5"/>
        <v>0</v>
      </c>
      <c r="Q70" s="240">
        <f t="shared" si="11"/>
        <v>0</v>
      </c>
      <c r="R70" s="240">
        <f t="shared" si="13"/>
        <v>0</v>
      </c>
      <c r="S70" s="236">
        <f t="shared" si="9"/>
        <v>0</v>
      </c>
      <c r="T70" s="236">
        <f t="shared" si="10"/>
        <v>0</v>
      </c>
      <c r="U70" s="240">
        <f t="shared" si="3"/>
        <v>0</v>
      </c>
      <c r="V70" s="237"/>
    </row>
    <row r="71" spans="1:22" s="141" customFormat="1" x14ac:dyDescent="0.2">
      <c r="A71" s="138" t="s">
        <v>70</v>
      </c>
      <c r="B71" s="139" t="s">
        <v>139</v>
      </c>
      <c r="C71" s="140">
        <v>244</v>
      </c>
      <c r="D71" s="233">
        <f t="shared" si="14"/>
        <v>4189993</v>
      </c>
      <c r="E71" s="247">
        <v>2645893</v>
      </c>
      <c r="F71" s="247"/>
      <c r="G71" s="247">
        <v>0</v>
      </c>
      <c r="H71" s="247">
        <v>1544100</v>
      </c>
      <c r="I71" s="248"/>
      <c r="J71" s="233">
        <f>K71+L71+M71+N71</f>
        <v>4189993</v>
      </c>
      <c r="K71" s="247">
        <v>2645893</v>
      </c>
      <c r="L71" s="247"/>
      <c r="M71" s="247"/>
      <c r="N71" s="247">
        <v>1544100</v>
      </c>
      <c r="O71" s="248"/>
      <c r="P71" s="235">
        <f t="shared" si="5"/>
        <v>0</v>
      </c>
      <c r="Q71" s="240">
        <f t="shared" si="11"/>
        <v>0</v>
      </c>
      <c r="R71" s="240">
        <f t="shared" si="13"/>
        <v>0</v>
      </c>
      <c r="S71" s="236">
        <f t="shared" si="9"/>
        <v>0</v>
      </c>
      <c r="T71" s="236">
        <f t="shared" si="10"/>
        <v>0</v>
      </c>
      <c r="U71" s="240">
        <f t="shared" si="3"/>
        <v>0</v>
      </c>
      <c r="V71" s="284"/>
    </row>
    <row r="72" spans="1:22" s="141" customFormat="1" x14ac:dyDescent="0.2">
      <c r="A72" s="144" t="s">
        <v>32</v>
      </c>
      <c r="B72" s="139"/>
      <c r="C72" s="140"/>
      <c r="D72" s="233">
        <f t="shared" si="14"/>
        <v>0</v>
      </c>
      <c r="E72" s="247"/>
      <c r="F72" s="247"/>
      <c r="G72" s="247"/>
      <c r="H72" s="247"/>
      <c r="I72" s="248"/>
      <c r="J72" s="233"/>
      <c r="K72" s="247"/>
      <c r="L72" s="247"/>
      <c r="M72" s="247"/>
      <c r="N72" s="247"/>
      <c r="O72" s="248"/>
      <c r="P72" s="235">
        <f t="shared" si="5"/>
        <v>0</v>
      </c>
      <c r="Q72" s="240">
        <f t="shared" si="11"/>
        <v>0</v>
      </c>
      <c r="R72" s="240">
        <f t="shared" si="13"/>
        <v>0</v>
      </c>
      <c r="S72" s="236">
        <f t="shared" si="9"/>
        <v>0</v>
      </c>
      <c r="T72" s="236">
        <f t="shared" si="10"/>
        <v>0</v>
      </c>
      <c r="U72" s="240">
        <f t="shared" si="3"/>
        <v>0</v>
      </c>
      <c r="V72" s="237"/>
    </row>
    <row r="73" spans="1:22" s="141" customFormat="1" x14ac:dyDescent="0.2">
      <c r="A73" s="145" t="s">
        <v>154</v>
      </c>
      <c r="B73" s="139"/>
      <c r="C73" s="140"/>
      <c r="D73" s="233">
        <f t="shared" si="14"/>
        <v>3374993</v>
      </c>
      <c r="E73" s="247">
        <v>1830893</v>
      </c>
      <c r="F73" s="247"/>
      <c r="G73" s="247">
        <v>0</v>
      </c>
      <c r="H73" s="247">
        <v>1544100</v>
      </c>
      <c r="I73" s="248"/>
      <c r="J73" s="233"/>
      <c r="K73" s="247">
        <v>1830893</v>
      </c>
      <c r="L73" s="247"/>
      <c r="M73" s="247"/>
      <c r="N73" s="247">
        <v>1544100</v>
      </c>
      <c r="O73" s="248"/>
      <c r="P73" s="235">
        <f t="shared" si="5"/>
        <v>0</v>
      </c>
      <c r="Q73" s="240">
        <f t="shared" si="11"/>
        <v>0</v>
      </c>
      <c r="R73" s="240">
        <f t="shared" si="13"/>
        <v>0</v>
      </c>
      <c r="S73" s="236">
        <f t="shared" si="9"/>
        <v>0</v>
      </c>
      <c r="T73" s="236">
        <f t="shared" si="10"/>
        <v>0</v>
      </c>
      <c r="U73" s="240">
        <f t="shared" si="3"/>
        <v>0</v>
      </c>
      <c r="V73" s="284"/>
    </row>
    <row r="74" spans="1:22" s="141" customFormat="1" x14ac:dyDescent="0.2">
      <c r="A74" s="145" t="s">
        <v>155</v>
      </c>
      <c r="B74" s="139"/>
      <c r="C74" s="140"/>
      <c r="D74" s="233">
        <f t="shared" si="14"/>
        <v>75000</v>
      </c>
      <c r="E74" s="247">
        <v>75000</v>
      </c>
      <c r="F74" s="247"/>
      <c r="G74" s="247">
        <v>0</v>
      </c>
      <c r="H74" s="247">
        <v>0</v>
      </c>
      <c r="I74" s="248"/>
      <c r="J74" s="233"/>
      <c r="K74" s="247">
        <v>75000</v>
      </c>
      <c r="L74" s="247"/>
      <c r="M74" s="247"/>
      <c r="N74" s="247"/>
      <c r="O74" s="248"/>
      <c r="P74" s="235">
        <f t="shared" si="5"/>
        <v>0</v>
      </c>
      <c r="Q74" s="240">
        <f t="shared" si="11"/>
        <v>0</v>
      </c>
      <c r="R74" s="240">
        <f t="shared" si="13"/>
        <v>0</v>
      </c>
      <c r="S74" s="236">
        <f t="shared" si="9"/>
        <v>0</v>
      </c>
      <c r="T74" s="236">
        <f t="shared" si="10"/>
        <v>0</v>
      </c>
      <c r="U74" s="240">
        <f t="shared" si="3"/>
        <v>0</v>
      </c>
      <c r="V74" s="237"/>
    </row>
    <row r="75" spans="1:22" s="141" customFormat="1" x14ac:dyDescent="0.2">
      <c r="A75" s="145" t="s">
        <v>156</v>
      </c>
      <c r="B75" s="139"/>
      <c r="C75" s="140"/>
      <c r="D75" s="233">
        <f t="shared" si="14"/>
        <v>350000</v>
      </c>
      <c r="E75" s="247">
        <v>350000</v>
      </c>
      <c r="F75" s="247"/>
      <c r="G75" s="247">
        <v>0</v>
      </c>
      <c r="H75" s="247">
        <v>0</v>
      </c>
      <c r="I75" s="248"/>
      <c r="J75" s="233"/>
      <c r="K75" s="247">
        <v>350000</v>
      </c>
      <c r="L75" s="247"/>
      <c r="M75" s="247"/>
      <c r="N75" s="247"/>
      <c r="O75" s="248"/>
      <c r="P75" s="235">
        <f t="shared" si="5"/>
        <v>0</v>
      </c>
      <c r="Q75" s="240">
        <f t="shared" si="11"/>
        <v>0</v>
      </c>
      <c r="R75" s="240">
        <f t="shared" si="13"/>
        <v>0</v>
      </c>
      <c r="S75" s="236">
        <f t="shared" si="9"/>
        <v>0</v>
      </c>
      <c r="T75" s="236">
        <f t="shared" si="10"/>
        <v>0</v>
      </c>
      <c r="U75" s="240">
        <f t="shared" si="3"/>
        <v>0</v>
      </c>
      <c r="V75" s="237"/>
    </row>
    <row r="76" spans="1:22" s="141" customFormat="1" x14ac:dyDescent="0.2">
      <c r="A76" s="145" t="s">
        <v>157</v>
      </c>
      <c r="B76" s="139"/>
      <c r="C76" s="140"/>
      <c r="D76" s="233">
        <f t="shared" si="14"/>
        <v>240000</v>
      </c>
      <c r="E76" s="247">
        <v>240000</v>
      </c>
      <c r="F76" s="247"/>
      <c r="G76" s="247">
        <v>0</v>
      </c>
      <c r="H76" s="247">
        <v>0</v>
      </c>
      <c r="I76" s="248"/>
      <c r="J76" s="233"/>
      <c r="K76" s="247">
        <v>240000</v>
      </c>
      <c r="L76" s="247"/>
      <c r="M76" s="247"/>
      <c r="N76" s="247"/>
      <c r="O76" s="248"/>
      <c r="P76" s="235">
        <f t="shared" si="5"/>
        <v>0</v>
      </c>
      <c r="Q76" s="240">
        <f t="shared" si="11"/>
        <v>0</v>
      </c>
      <c r="R76" s="240">
        <f t="shared" si="13"/>
        <v>0</v>
      </c>
      <c r="S76" s="236">
        <f t="shared" si="9"/>
        <v>0</v>
      </c>
      <c r="T76" s="236">
        <f t="shared" si="10"/>
        <v>0</v>
      </c>
      <c r="U76" s="240">
        <f t="shared" si="3"/>
        <v>0</v>
      </c>
      <c r="V76" s="237"/>
    </row>
    <row r="77" spans="1:22" s="141" customFormat="1" ht="15.75" x14ac:dyDescent="0.2">
      <c r="A77" s="147" t="s">
        <v>72</v>
      </c>
      <c r="B77" s="148">
        <v>500</v>
      </c>
      <c r="C77" s="149"/>
      <c r="D77" s="233">
        <f t="shared" si="14"/>
        <v>0</v>
      </c>
      <c r="E77" s="234">
        <f>E79+E80</f>
        <v>0</v>
      </c>
      <c r="F77" s="234">
        <f t="shared" ref="F77:I77" si="32">F79+F80</f>
        <v>0</v>
      </c>
      <c r="G77" s="234">
        <f t="shared" si="32"/>
        <v>0</v>
      </c>
      <c r="H77" s="234">
        <f t="shared" si="32"/>
        <v>0</v>
      </c>
      <c r="I77" s="234">
        <f t="shared" si="32"/>
        <v>0</v>
      </c>
      <c r="J77" s="233">
        <f>K77+L77+M77+N77</f>
        <v>0</v>
      </c>
      <c r="K77" s="234">
        <f>K79+K80</f>
        <v>0</v>
      </c>
      <c r="L77" s="234">
        <f t="shared" ref="L77:O77" si="33">L79+L80</f>
        <v>0</v>
      </c>
      <c r="M77" s="234">
        <f t="shared" si="33"/>
        <v>0</v>
      </c>
      <c r="N77" s="234">
        <f t="shared" si="33"/>
        <v>0</v>
      </c>
      <c r="O77" s="234">
        <f t="shared" si="33"/>
        <v>0</v>
      </c>
      <c r="P77" s="235">
        <f t="shared" si="5"/>
        <v>0</v>
      </c>
      <c r="Q77" s="240">
        <f t="shared" si="11"/>
        <v>0</v>
      </c>
      <c r="R77" s="240">
        <f t="shared" si="13"/>
        <v>0</v>
      </c>
      <c r="S77" s="236">
        <f t="shared" si="9"/>
        <v>0</v>
      </c>
      <c r="T77" s="236">
        <f t="shared" si="10"/>
        <v>0</v>
      </c>
      <c r="U77" s="240">
        <f t="shared" si="3"/>
        <v>0</v>
      </c>
      <c r="V77" s="237"/>
    </row>
    <row r="78" spans="1:22" s="141" customFormat="1" x14ac:dyDescent="0.2">
      <c r="A78" s="142" t="s">
        <v>32</v>
      </c>
      <c r="B78" s="139"/>
      <c r="C78" s="140"/>
      <c r="D78" s="233">
        <f t="shared" si="14"/>
        <v>0</v>
      </c>
      <c r="E78" s="247"/>
      <c r="F78" s="247"/>
      <c r="G78" s="247"/>
      <c r="H78" s="247"/>
      <c r="I78" s="248"/>
      <c r="J78" s="233"/>
      <c r="K78" s="247"/>
      <c r="L78" s="247"/>
      <c r="M78" s="247"/>
      <c r="N78" s="247"/>
      <c r="O78" s="248"/>
      <c r="P78" s="235">
        <f t="shared" si="5"/>
        <v>0</v>
      </c>
      <c r="Q78" s="240">
        <f t="shared" si="11"/>
        <v>0</v>
      </c>
      <c r="R78" s="240">
        <f t="shared" si="13"/>
        <v>0</v>
      </c>
      <c r="S78" s="236">
        <f t="shared" si="9"/>
        <v>0</v>
      </c>
      <c r="T78" s="236">
        <f t="shared" si="10"/>
        <v>0</v>
      </c>
      <c r="U78" s="240">
        <f t="shared" si="3"/>
        <v>0</v>
      </c>
      <c r="V78" s="237"/>
    </row>
    <row r="79" spans="1:22" s="141" customFormat="1" ht="30" x14ac:dyDescent="0.2">
      <c r="A79" s="138" t="s">
        <v>74</v>
      </c>
      <c r="B79" s="139">
        <v>520</v>
      </c>
      <c r="C79" s="140"/>
      <c r="D79" s="233">
        <f t="shared" si="14"/>
        <v>0</v>
      </c>
      <c r="E79" s="247">
        <v>0</v>
      </c>
      <c r="F79" s="247"/>
      <c r="G79" s="247">
        <v>0</v>
      </c>
      <c r="H79" s="247">
        <v>0</v>
      </c>
      <c r="I79" s="248"/>
      <c r="J79" s="233">
        <f>K79+L79+M79+N79</f>
        <v>0</v>
      </c>
      <c r="K79" s="247">
        <v>0</v>
      </c>
      <c r="L79" s="247"/>
      <c r="M79" s="247"/>
      <c r="N79" s="247"/>
      <c r="O79" s="248"/>
      <c r="P79" s="235">
        <f t="shared" si="5"/>
        <v>0</v>
      </c>
      <c r="Q79" s="240">
        <f t="shared" si="11"/>
        <v>0</v>
      </c>
      <c r="R79" s="240">
        <f t="shared" si="13"/>
        <v>0</v>
      </c>
      <c r="S79" s="236">
        <f t="shared" si="9"/>
        <v>0</v>
      </c>
      <c r="T79" s="236">
        <f t="shared" si="10"/>
        <v>0</v>
      </c>
      <c r="U79" s="240">
        <f t="shared" si="3"/>
        <v>0</v>
      </c>
      <c r="V79" s="237"/>
    </row>
    <row r="80" spans="1:22" s="141" customFormat="1" ht="30" x14ac:dyDescent="0.2">
      <c r="A80" s="138" t="s">
        <v>76</v>
      </c>
      <c r="B80" s="139">
        <v>530</v>
      </c>
      <c r="C80" s="140"/>
      <c r="D80" s="233">
        <f t="shared" si="14"/>
        <v>0</v>
      </c>
      <c r="E80" s="247">
        <v>0</v>
      </c>
      <c r="F80" s="247"/>
      <c r="G80" s="247">
        <v>0</v>
      </c>
      <c r="H80" s="247">
        <v>0</v>
      </c>
      <c r="I80" s="248"/>
      <c r="J80" s="233">
        <f>K80+L80+M80+N80</f>
        <v>0</v>
      </c>
      <c r="K80" s="247">
        <v>0</v>
      </c>
      <c r="L80" s="247"/>
      <c r="M80" s="247"/>
      <c r="N80" s="247"/>
      <c r="O80" s="248"/>
      <c r="P80" s="235">
        <f t="shared" si="5"/>
        <v>0</v>
      </c>
      <c r="Q80" s="240">
        <f t="shared" si="11"/>
        <v>0</v>
      </c>
      <c r="R80" s="240">
        <f t="shared" si="13"/>
        <v>0</v>
      </c>
      <c r="S80" s="236">
        <f t="shared" si="9"/>
        <v>0</v>
      </c>
      <c r="T80" s="236">
        <f t="shared" si="10"/>
        <v>0</v>
      </c>
      <c r="U80" s="240">
        <f t="shared" si="3"/>
        <v>0</v>
      </c>
      <c r="V80" s="237"/>
    </row>
    <row r="81" spans="1:22" s="141" customFormat="1" x14ac:dyDescent="0.2">
      <c r="A81" s="142" t="s">
        <v>78</v>
      </c>
      <c r="B81" s="139"/>
      <c r="C81" s="140"/>
      <c r="D81" s="233">
        <f t="shared" si="14"/>
        <v>0</v>
      </c>
      <c r="E81" s="247"/>
      <c r="F81" s="247"/>
      <c r="G81" s="247"/>
      <c r="H81" s="247">
        <v>0</v>
      </c>
      <c r="I81" s="248"/>
      <c r="J81" s="233"/>
      <c r="K81" s="247"/>
      <c r="L81" s="247"/>
      <c r="M81" s="247"/>
      <c r="N81" s="247"/>
      <c r="O81" s="248"/>
      <c r="P81" s="235">
        <f t="shared" si="5"/>
        <v>0</v>
      </c>
      <c r="Q81" s="240">
        <f t="shared" si="11"/>
        <v>0</v>
      </c>
      <c r="R81" s="240">
        <f t="shared" si="13"/>
        <v>0</v>
      </c>
      <c r="S81" s="236">
        <f t="shared" si="9"/>
        <v>0</v>
      </c>
      <c r="T81" s="236">
        <f t="shared" si="10"/>
        <v>0</v>
      </c>
      <c r="U81" s="240">
        <f t="shared" ref="U81:U83" si="34">O81-I81</f>
        <v>0</v>
      </c>
      <c r="V81" s="237"/>
    </row>
    <row r="82" spans="1:22" s="141" customFormat="1" ht="15.75" thickBot="1" x14ac:dyDescent="0.25">
      <c r="A82" s="150" t="s">
        <v>79</v>
      </c>
      <c r="B82" s="151" t="s">
        <v>36</v>
      </c>
      <c r="C82" s="152"/>
      <c r="D82" s="233">
        <f t="shared" si="14"/>
        <v>0</v>
      </c>
      <c r="E82" s="253">
        <v>0</v>
      </c>
      <c r="F82" s="253"/>
      <c r="G82" s="253">
        <v>0</v>
      </c>
      <c r="H82" s="254">
        <v>0</v>
      </c>
      <c r="I82" s="255"/>
      <c r="J82" s="252">
        <f>K82+L82+M82+N82</f>
        <v>0</v>
      </c>
      <c r="K82" s="253">
        <v>0</v>
      </c>
      <c r="L82" s="253"/>
      <c r="M82" s="253"/>
      <c r="N82" s="254"/>
      <c r="O82" s="255"/>
      <c r="P82" s="235">
        <f t="shared" si="5"/>
        <v>0</v>
      </c>
      <c r="Q82" s="240">
        <f t="shared" si="11"/>
        <v>0</v>
      </c>
      <c r="R82" s="240">
        <f t="shared" si="13"/>
        <v>0</v>
      </c>
      <c r="S82" s="236">
        <f t="shared" si="9"/>
        <v>0</v>
      </c>
      <c r="T82" s="236">
        <f t="shared" si="10"/>
        <v>0</v>
      </c>
      <c r="U82" s="240">
        <f t="shared" si="34"/>
        <v>0</v>
      </c>
      <c r="V82" s="256"/>
    </row>
    <row r="83" spans="1:22" ht="15.75" x14ac:dyDescent="0.2">
      <c r="A83" s="153" t="s">
        <v>140</v>
      </c>
      <c r="B83" s="154" t="s">
        <v>36</v>
      </c>
      <c r="C83" s="154"/>
      <c r="D83" s="233">
        <f t="shared" si="14"/>
        <v>42460000</v>
      </c>
      <c r="E83" s="257">
        <f>E14</f>
        <v>38600000</v>
      </c>
      <c r="F83" s="257">
        <f>F14</f>
        <v>0</v>
      </c>
      <c r="G83" s="257">
        <f>G14</f>
        <v>0</v>
      </c>
      <c r="H83" s="257">
        <f>H14</f>
        <v>3860000</v>
      </c>
      <c r="I83" s="257">
        <f>I14</f>
        <v>0</v>
      </c>
      <c r="J83" s="257">
        <f>K83+L83+M83+N83</f>
        <v>42460000</v>
      </c>
      <c r="K83" s="257">
        <f>K14</f>
        <v>38600000</v>
      </c>
      <c r="L83" s="257">
        <f>L14</f>
        <v>0</v>
      </c>
      <c r="M83" s="257">
        <f>M14</f>
        <v>0</v>
      </c>
      <c r="N83" s="257">
        <f>N14</f>
        <v>3860000</v>
      </c>
      <c r="O83" s="257">
        <f>O14</f>
        <v>0</v>
      </c>
      <c r="P83" s="235">
        <f t="shared" si="5"/>
        <v>0</v>
      </c>
      <c r="Q83" s="258">
        <f>Q14</f>
        <v>0</v>
      </c>
      <c r="R83" s="240">
        <f>L83-F83</f>
        <v>0</v>
      </c>
      <c r="S83" s="236">
        <f t="shared" si="9"/>
        <v>0</v>
      </c>
      <c r="T83" s="236">
        <f t="shared" si="10"/>
        <v>0</v>
      </c>
      <c r="U83" s="240">
        <f t="shared" si="34"/>
        <v>0</v>
      </c>
      <c r="V83" s="259"/>
    </row>
    <row r="84" spans="1:22" ht="15.75" x14ac:dyDescent="0.2">
      <c r="A84" s="155" t="s">
        <v>141</v>
      </c>
      <c r="B84" s="156" t="s">
        <v>36</v>
      </c>
      <c r="C84" s="156"/>
      <c r="D84" s="233">
        <f t="shared" si="14"/>
        <v>0</v>
      </c>
      <c r="E84" s="260">
        <v>0</v>
      </c>
      <c r="F84" s="260"/>
      <c r="G84" s="260">
        <v>0</v>
      </c>
      <c r="H84" s="260">
        <v>0</v>
      </c>
      <c r="I84" s="260"/>
      <c r="J84" s="249">
        <f>K84+L84+M84+N84</f>
        <v>0</v>
      </c>
      <c r="K84" s="260"/>
      <c r="L84" s="260"/>
      <c r="M84" s="260"/>
      <c r="N84" s="260"/>
      <c r="O84" s="260"/>
      <c r="P84" s="261"/>
      <c r="Q84" s="262"/>
      <c r="R84" s="262"/>
      <c r="S84" s="262"/>
      <c r="T84" s="262"/>
      <c r="U84" s="262"/>
      <c r="V84" s="263"/>
    </row>
    <row r="85" spans="1:22" ht="16.5" thickBot="1" x14ac:dyDescent="0.25">
      <c r="A85" s="157" t="s">
        <v>142</v>
      </c>
      <c r="B85" s="158" t="s">
        <v>36</v>
      </c>
      <c r="C85" s="158"/>
      <c r="D85" s="233">
        <f t="shared" si="14"/>
        <v>0</v>
      </c>
      <c r="E85" s="265">
        <v>0</v>
      </c>
      <c r="F85" s="265"/>
      <c r="G85" s="265">
        <v>0</v>
      </c>
      <c r="H85" s="265">
        <v>0</v>
      </c>
      <c r="I85" s="265"/>
      <c r="J85" s="264">
        <f>K85+L85+M85+N85</f>
        <v>0</v>
      </c>
      <c r="K85" s="265"/>
      <c r="L85" s="265"/>
      <c r="M85" s="265"/>
      <c r="N85" s="265"/>
      <c r="O85" s="265"/>
      <c r="P85" s="266"/>
      <c r="Q85" s="267"/>
      <c r="R85" s="267"/>
      <c r="S85" s="267"/>
      <c r="T85" s="267"/>
      <c r="U85" s="267"/>
      <c r="V85" s="268"/>
    </row>
    <row r="86" spans="1:22" ht="15" customHeight="1" x14ac:dyDescent="0.2">
      <c r="A86" s="385" t="s">
        <v>145</v>
      </c>
      <c r="B86" s="385"/>
      <c r="C86" s="159"/>
      <c r="D86" s="160"/>
      <c r="E86" s="160"/>
      <c r="F86" s="160"/>
      <c r="G86" s="160"/>
      <c r="H86" s="160"/>
      <c r="I86" s="160"/>
    </row>
    <row r="87" spans="1:22" x14ac:dyDescent="0.2">
      <c r="A87" s="386"/>
      <c r="B87" s="386"/>
      <c r="C87" s="159"/>
    </row>
    <row r="89" spans="1:22" x14ac:dyDescent="0.2">
      <c r="A89" s="161"/>
      <c r="B89" s="113"/>
      <c r="C89" s="113"/>
      <c r="D89" s="113"/>
    </row>
    <row r="91" spans="1:22" ht="15" hidden="1" customHeight="1" x14ac:dyDescent="0.2"/>
    <row r="92" spans="1:22" ht="15" hidden="1" customHeight="1" x14ac:dyDescent="0.25">
      <c r="A92" s="162" t="s">
        <v>182</v>
      </c>
      <c r="B92" s="18"/>
      <c r="C92" s="18"/>
      <c r="D92" s="163"/>
      <c r="E92" s="163"/>
      <c r="F92" s="163"/>
    </row>
    <row r="93" spans="1:22" ht="18" x14ac:dyDescent="0.25">
      <c r="A93" s="164"/>
      <c r="B93" s="165"/>
      <c r="C93" s="165"/>
      <c r="D93" s="166"/>
      <c r="E93" s="163"/>
      <c r="F93" s="163"/>
    </row>
    <row r="94" spans="1:22" ht="14.25" customHeight="1" x14ac:dyDescent="0.25">
      <c r="A94" s="167" t="s">
        <v>183</v>
      </c>
      <c r="B94" s="165"/>
      <c r="C94" s="165"/>
      <c r="D94" s="166"/>
      <c r="E94" s="163"/>
      <c r="F94" s="163"/>
    </row>
    <row r="95" spans="1:22" ht="15" hidden="1" customHeight="1" x14ac:dyDescent="0.2">
      <c r="A95" s="168"/>
      <c r="B95" s="169"/>
      <c r="C95" s="169"/>
      <c r="D95" s="170"/>
      <c r="E95"/>
      <c r="F95"/>
    </row>
    <row r="96" spans="1:22" ht="15" hidden="1" customHeight="1" x14ac:dyDescent="0.2">
      <c r="A96" s="171" t="s">
        <v>184</v>
      </c>
      <c r="B96" s="169"/>
      <c r="C96" s="169"/>
      <c r="D96" s="170"/>
      <c r="E96"/>
      <c r="F96"/>
    </row>
    <row r="98" spans="1:6" ht="9.75" customHeight="1" x14ac:dyDescent="0.2"/>
    <row r="99" spans="1:6" ht="15" hidden="1" customHeight="1" x14ac:dyDescent="0.2"/>
    <row r="100" spans="1:6" ht="15" hidden="1" customHeight="1" x14ac:dyDescent="0.2">
      <c r="A100" s="111" t="s">
        <v>143</v>
      </c>
    </row>
    <row r="101" spans="1:6" x14ac:dyDescent="0.2">
      <c r="A101" s="111" t="s">
        <v>144</v>
      </c>
    </row>
    <row r="102" spans="1:6" x14ac:dyDescent="0.2">
      <c r="A102" s="172" t="s">
        <v>185</v>
      </c>
      <c r="B102" s="173"/>
      <c r="C102" s="173"/>
      <c r="D102" s="173"/>
      <c r="E102" s="173"/>
      <c r="F102" s="173"/>
    </row>
    <row r="103" spans="1:6" x14ac:dyDescent="0.2">
      <c r="A103" s="172" t="s">
        <v>186</v>
      </c>
      <c r="B103" s="173"/>
      <c r="C103" s="173"/>
      <c r="D103" s="173"/>
      <c r="E103" s="173"/>
      <c r="F103" s="173"/>
    </row>
  </sheetData>
  <sheetProtection sheet="1" objects="1" scenarios="1" formatCells="0" formatColumns="0" formatRows="0" insertHyperlinks="0" autoFilter="0" pivotTables="0"/>
  <mergeCells count="30">
    <mergeCell ref="D7:M7"/>
    <mergeCell ref="O7:V7"/>
    <mergeCell ref="G10:G11"/>
    <mergeCell ref="P10:P11"/>
    <mergeCell ref="M10:M11"/>
    <mergeCell ref="D9:H9"/>
    <mergeCell ref="J9:O9"/>
    <mergeCell ref="P9:U9"/>
    <mergeCell ref="H10:H11"/>
    <mergeCell ref="L2:O2"/>
    <mergeCell ref="D5:M5"/>
    <mergeCell ref="O5:V5"/>
    <mergeCell ref="D6:M6"/>
    <mergeCell ref="O6:V6"/>
    <mergeCell ref="A86:B87"/>
    <mergeCell ref="V9:V11"/>
    <mergeCell ref="D10:D11"/>
    <mergeCell ref="E10:F10"/>
    <mergeCell ref="I10:I11"/>
    <mergeCell ref="J10:J11"/>
    <mergeCell ref="K10:L10"/>
    <mergeCell ref="N10:N11"/>
    <mergeCell ref="O10:O11"/>
    <mergeCell ref="Q10:R10"/>
    <mergeCell ref="S10:S11"/>
    <mergeCell ref="T10:T11"/>
    <mergeCell ref="U10:U11"/>
    <mergeCell ref="C9:C11"/>
    <mergeCell ref="A9:A11"/>
    <mergeCell ref="B9:B11"/>
  </mergeCells>
  <pageMargins left="0.15748031496062992" right="0.15748031496062992" top="1.1811023622047245" bottom="0.15748031496062992" header="0.15748031496062992" footer="0.15748031496062992"/>
  <pageSetup paperSize="9" scale="2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92"/>
  <sheetViews>
    <sheetView view="pageBreakPreview" zoomScale="60" zoomScaleNormal="85" workbookViewId="0">
      <selection activeCell="F76" sqref="F76"/>
    </sheetView>
  </sheetViews>
  <sheetFormatPr defaultColWidth="9.140625" defaultRowHeight="12.75" x14ac:dyDescent="0.2"/>
  <cols>
    <col min="1" max="1" width="2.140625" style="49" customWidth="1"/>
    <col min="2" max="2" width="46.28515625" style="49" customWidth="1"/>
    <col min="3" max="3" width="8.5703125" style="49" customWidth="1"/>
    <col min="4" max="5" width="9.140625" style="50"/>
    <col min="6" max="6" width="18.7109375" style="49" customWidth="1"/>
    <col min="7" max="7" width="18.85546875" style="49" customWidth="1"/>
    <col min="8" max="8" width="19.140625" style="49" customWidth="1"/>
    <col min="9" max="9" width="17.5703125" style="49" customWidth="1"/>
    <col min="10" max="10" width="20" style="49" customWidth="1"/>
    <col min="11" max="11" width="17.28515625" style="49" customWidth="1"/>
    <col min="12" max="13" width="23.85546875" style="49" customWidth="1"/>
    <col min="14" max="16384" width="9.140625" style="49"/>
  </cols>
  <sheetData>
    <row r="1" spans="2:13" x14ac:dyDescent="0.2">
      <c r="B1" s="293"/>
      <c r="C1" s="293"/>
      <c r="D1" s="294"/>
      <c r="E1" s="294"/>
      <c r="F1" s="293"/>
      <c r="G1" s="293"/>
      <c r="H1" s="293"/>
      <c r="I1" s="293"/>
      <c r="J1" s="293"/>
      <c r="K1" s="293"/>
      <c r="L1" s="413" t="s">
        <v>121</v>
      </c>
      <c r="M1" s="414"/>
    </row>
    <row r="2" spans="2:13" x14ac:dyDescent="0.2">
      <c r="B2" s="293"/>
      <c r="C2" s="293"/>
      <c r="D2" s="294"/>
      <c r="E2" s="294"/>
      <c r="F2" s="293"/>
      <c r="G2" s="293"/>
      <c r="H2" s="293"/>
      <c r="I2" s="293"/>
      <c r="J2" s="295"/>
      <c r="K2" s="295"/>
      <c r="L2" s="293"/>
      <c r="M2" s="293"/>
    </row>
    <row r="3" spans="2:13" ht="18" customHeight="1" x14ac:dyDescent="0.2">
      <c r="B3" s="415" t="s">
        <v>120</v>
      </c>
      <c r="C3" s="415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2:13" x14ac:dyDescent="0.2">
      <c r="B4" s="293"/>
      <c r="C4" s="293"/>
      <c r="D4" s="294"/>
      <c r="E4" s="294"/>
      <c r="F4" s="293"/>
      <c r="G4" s="293"/>
      <c r="H4" s="293"/>
      <c r="I4" s="293"/>
      <c r="J4" s="293"/>
      <c r="K4" s="293"/>
      <c r="L4" s="293"/>
      <c r="M4" s="293"/>
    </row>
    <row r="5" spans="2:13" s="51" customFormat="1" ht="21" customHeight="1" x14ac:dyDescent="0.2">
      <c r="B5" s="370" t="str">
        <f>'Заголовочный раздел'!B19:V19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</row>
    <row r="6" spans="2:13" s="51" customFormat="1" ht="15" x14ac:dyDescent="0.2">
      <c r="B6" s="417" t="s">
        <v>112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</row>
    <row r="7" spans="2:13" s="51" customFormat="1" ht="15" x14ac:dyDescent="0.2">
      <c r="B7" s="296"/>
      <c r="C7" s="296"/>
      <c r="D7" s="296"/>
      <c r="E7" s="296"/>
      <c r="F7" s="296"/>
      <c r="G7" s="296"/>
      <c r="H7" s="296"/>
      <c r="I7" s="297"/>
      <c r="J7" s="297"/>
      <c r="K7" s="297"/>
      <c r="L7" s="297"/>
      <c r="M7" s="296"/>
    </row>
    <row r="8" spans="2:13" s="52" customFormat="1" ht="60.75" customHeight="1" x14ac:dyDescent="0.2">
      <c r="B8" s="426" t="s">
        <v>11</v>
      </c>
      <c r="C8" s="427" t="s">
        <v>127</v>
      </c>
      <c r="D8" s="427" t="s">
        <v>35</v>
      </c>
      <c r="E8" s="422" t="s">
        <v>165</v>
      </c>
      <c r="F8" s="418" t="s">
        <v>163</v>
      </c>
      <c r="G8" s="419" t="s">
        <v>113</v>
      </c>
      <c r="H8" s="420"/>
      <c r="I8" s="424" t="s">
        <v>114</v>
      </c>
      <c r="J8" s="424" t="s">
        <v>118</v>
      </c>
      <c r="K8" s="424" t="s">
        <v>187</v>
      </c>
      <c r="L8" s="381" t="s">
        <v>150</v>
      </c>
      <c r="M8" s="421" t="s">
        <v>164</v>
      </c>
    </row>
    <row r="9" spans="2:13" s="52" customFormat="1" ht="93" customHeight="1" x14ac:dyDescent="0.2">
      <c r="B9" s="427"/>
      <c r="C9" s="427"/>
      <c r="D9" s="427"/>
      <c r="E9" s="423"/>
      <c r="F9" s="418"/>
      <c r="G9" s="59" t="s">
        <v>115</v>
      </c>
      <c r="H9" s="92" t="s">
        <v>146</v>
      </c>
      <c r="I9" s="425"/>
      <c r="J9" s="425"/>
      <c r="K9" s="425"/>
      <c r="L9" s="382"/>
      <c r="M9" s="418"/>
    </row>
    <row r="10" spans="2:13" s="52" customFormat="1" ht="15" x14ac:dyDescent="0.2">
      <c r="B10" s="53">
        <v>1</v>
      </c>
      <c r="C10" s="53">
        <v>2</v>
      </c>
      <c r="D10" s="53">
        <v>3</v>
      </c>
      <c r="E10" s="53">
        <v>4</v>
      </c>
      <c r="F10" s="53" t="s">
        <v>188</v>
      </c>
      <c r="G10" s="54" t="s">
        <v>189</v>
      </c>
      <c r="H10" s="55">
        <v>7</v>
      </c>
      <c r="I10" s="55">
        <v>8</v>
      </c>
      <c r="J10" s="55">
        <v>9</v>
      </c>
      <c r="K10" s="55">
        <v>10</v>
      </c>
      <c r="L10" s="53">
        <v>11</v>
      </c>
      <c r="M10" s="53">
        <v>12</v>
      </c>
    </row>
    <row r="11" spans="2:13" s="52" customFormat="1" ht="15.75" x14ac:dyDescent="0.2">
      <c r="B11" s="58" t="s">
        <v>97</v>
      </c>
      <c r="C11" s="84"/>
      <c r="D11" s="84"/>
      <c r="E11" s="84"/>
      <c r="F11" s="307">
        <f>G11+H11+I11+J11+K11</f>
        <v>0</v>
      </c>
      <c r="G11" s="307">
        <f>'Касс. план Обл. бюдж.'!E19</f>
        <v>0</v>
      </c>
      <c r="H11" s="307">
        <f>перевозка!E19</f>
        <v>0</v>
      </c>
      <c r="I11" s="307">
        <f>'Субсидия (50500)'!E19</f>
        <v>0</v>
      </c>
      <c r="J11" s="307">
        <f>'Касс.пл.Внеб.(50300)СВОД'!E19</f>
        <v>0</v>
      </c>
      <c r="K11" s="307">
        <f>'Касс.пл.Мед.стр.(00000)'!E19</f>
        <v>0</v>
      </c>
      <c r="L11" s="308"/>
      <c r="M11" s="308"/>
    </row>
    <row r="12" spans="2:13" s="52" customFormat="1" ht="15.75" x14ac:dyDescent="0.2">
      <c r="B12" s="58" t="s">
        <v>37</v>
      </c>
      <c r="C12" s="84"/>
      <c r="D12" s="84"/>
      <c r="E12" s="84"/>
      <c r="F12" s="309">
        <f>F33-F11</f>
        <v>42460000</v>
      </c>
      <c r="G12" s="309">
        <f t="shared" ref="G12:K12" si="0">G33-G11</f>
        <v>38600000</v>
      </c>
      <c r="H12" s="309">
        <f t="shared" si="0"/>
        <v>0</v>
      </c>
      <c r="I12" s="309">
        <f t="shared" si="0"/>
        <v>0</v>
      </c>
      <c r="J12" s="309">
        <f t="shared" si="0"/>
        <v>3860000</v>
      </c>
      <c r="K12" s="309">
        <f t="shared" si="0"/>
        <v>0</v>
      </c>
      <c r="L12" s="310">
        <f>L14+L19</f>
        <v>0</v>
      </c>
      <c r="M12" s="310">
        <f>M14+M19</f>
        <v>0</v>
      </c>
    </row>
    <row r="13" spans="2:13" s="52" customFormat="1" ht="15" x14ac:dyDescent="0.2">
      <c r="B13" s="48" t="s">
        <v>33</v>
      </c>
      <c r="C13" s="84"/>
      <c r="D13" s="84"/>
      <c r="E13" s="84"/>
      <c r="F13" s="307"/>
      <c r="G13" s="311"/>
      <c r="H13" s="311"/>
      <c r="I13" s="311"/>
      <c r="J13" s="311"/>
      <c r="K13" s="311"/>
      <c r="L13" s="308"/>
      <c r="M13" s="308"/>
    </row>
    <row r="14" spans="2:13" s="52" customFormat="1" ht="45" x14ac:dyDescent="0.2">
      <c r="B14" s="56" t="s">
        <v>137</v>
      </c>
      <c r="C14" s="86">
        <v>50400</v>
      </c>
      <c r="D14" s="84">
        <v>130</v>
      </c>
      <c r="E14" s="84"/>
      <c r="F14" s="307">
        <f>F16+F17</f>
        <v>38600000</v>
      </c>
      <c r="G14" s="311"/>
      <c r="H14" s="311"/>
      <c r="I14" s="311"/>
      <c r="J14" s="311"/>
      <c r="K14" s="311"/>
      <c r="L14" s="312">
        <f>L16+L17</f>
        <v>0</v>
      </c>
      <c r="M14" s="312">
        <f>M16+M17</f>
        <v>0</v>
      </c>
    </row>
    <row r="15" spans="2:13" s="52" customFormat="1" ht="15" x14ac:dyDescent="0.2">
      <c r="B15" s="57" t="s">
        <v>33</v>
      </c>
      <c r="C15" s="86"/>
      <c r="D15" s="84"/>
      <c r="E15" s="84"/>
      <c r="F15" s="307"/>
      <c r="G15" s="311"/>
      <c r="H15" s="311"/>
      <c r="I15" s="311"/>
      <c r="J15" s="311"/>
      <c r="K15" s="311"/>
      <c r="L15" s="313"/>
      <c r="M15" s="313"/>
    </row>
    <row r="16" spans="2:13" s="52" customFormat="1" ht="15" x14ac:dyDescent="0.2">
      <c r="B16" s="48" t="s">
        <v>116</v>
      </c>
      <c r="C16" s="84"/>
      <c r="D16" s="84"/>
      <c r="E16" s="84"/>
      <c r="F16" s="307">
        <f>G12</f>
        <v>38600000</v>
      </c>
      <c r="G16" s="311">
        <f>G33-G11</f>
        <v>38600000</v>
      </c>
      <c r="H16" s="311"/>
      <c r="I16" s="311"/>
      <c r="J16" s="311"/>
      <c r="K16" s="311"/>
      <c r="L16" s="313"/>
      <c r="M16" s="313"/>
    </row>
    <row r="17" spans="2:13" s="52" customFormat="1" ht="17.25" customHeight="1" x14ac:dyDescent="0.2">
      <c r="B17" s="56" t="s">
        <v>146</v>
      </c>
      <c r="C17" s="86"/>
      <c r="D17" s="84"/>
      <c r="E17" s="84"/>
      <c r="F17" s="307">
        <f>H12</f>
        <v>0</v>
      </c>
      <c r="G17" s="311"/>
      <c r="H17" s="311">
        <f>H33-H11</f>
        <v>0</v>
      </c>
      <c r="I17" s="311"/>
      <c r="J17" s="311"/>
      <c r="K17" s="311"/>
      <c r="L17" s="313"/>
      <c r="M17" s="313"/>
    </row>
    <row r="18" spans="2:13" s="52" customFormat="1" ht="15" x14ac:dyDescent="0.2">
      <c r="B18" s="48" t="s">
        <v>117</v>
      </c>
      <c r="C18" s="84">
        <v>50500</v>
      </c>
      <c r="D18" s="84">
        <v>180</v>
      </c>
      <c r="E18" s="84"/>
      <c r="F18" s="307">
        <f>I12</f>
        <v>0</v>
      </c>
      <c r="G18" s="311"/>
      <c r="H18" s="311"/>
      <c r="I18" s="311">
        <f>I33-I11</f>
        <v>0</v>
      </c>
      <c r="J18" s="311"/>
      <c r="K18" s="311"/>
      <c r="L18" s="313"/>
      <c r="M18" s="313"/>
    </row>
    <row r="19" spans="2:13" s="52" customFormat="1" ht="30" x14ac:dyDescent="0.2">
      <c r="B19" s="48" t="s">
        <v>123</v>
      </c>
      <c r="C19" s="84">
        <v>50300</v>
      </c>
      <c r="D19" s="87"/>
      <c r="E19" s="87"/>
      <c r="F19" s="307">
        <f>F23+F26+F27+F28+F25</f>
        <v>3860000</v>
      </c>
      <c r="G19" s="311"/>
      <c r="H19" s="311"/>
      <c r="I19" s="311"/>
      <c r="J19" s="307">
        <f>J23+J26+J27+J28+J25</f>
        <v>3860000</v>
      </c>
      <c r="K19" s="311"/>
      <c r="L19" s="312">
        <f>L23+L26+L27+L28+L25</f>
        <v>0</v>
      </c>
      <c r="M19" s="312">
        <f>M23+M26+M27+M28+M25</f>
        <v>0</v>
      </c>
    </row>
    <row r="20" spans="2:13" s="52" customFormat="1" ht="15" x14ac:dyDescent="0.2">
      <c r="B20" s="57" t="s">
        <v>32</v>
      </c>
      <c r="C20" s="86"/>
      <c r="D20" s="84"/>
      <c r="E20" s="84"/>
      <c r="F20" s="314"/>
      <c r="G20" s="315"/>
      <c r="H20" s="315"/>
      <c r="I20" s="315"/>
      <c r="J20" s="315"/>
      <c r="K20" s="315"/>
      <c r="L20" s="316"/>
      <c r="M20" s="316"/>
    </row>
    <row r="21" spans="2:13" s="52" customFormat="1" ht="33" customHeight="1" x14ac:dyDescent="0.2">
      <c r="B21" s="88" t="s">
        <v>132</v>
      </c>
      <c r="C21" s="86">
        <v>50300</v>
      </c>
      <c r="D21" s="84"/>
      <c r="E21" s="84"/>
      <c r="F21" s="317">
        <f>F23+F26+F27+F25</f>
        <v>3860000</v>
      </c>
      <c r="G21" s="318"/>
      <c r="H21" s="318"/>
      <c r="I21" s="318"/>
      <c r="J21" s="317">
        <f>J23+J26+J27+J25</f>
        <v>3860000</v>
      </c>
      <c r="K21" s="317"/>
      <c r="L21" s="319">
        <f>L23+L26+L27+L25</f>
        <v>0</v>
      </c>
      <c r="M21" s="319">
        <f>M23+M26+M27+M25</f>
        <v>0</v>
      </c>
    </row>
    <row r="22" spans="2:13" s="52" customFormat="1" ht="15" x14ac:dyDescent="0.2">
      <c r="B22" s="57" t="s">
        <v>33</v>
      </c>
      <c r="C22" s="86"/>
      <c r="D22" s="84"/>
      <c r="E22" s="84"/>
      <c r="F22" s="314"/>
      <c r="G22" s="315"/>
      <c r="H22" s="315"/>
      <c r="I22" s="315"/>
      <c r="J22" s="315"/>
      <c r="K22" s="315"/>
      <c r="L22" s="316"/>
      <c r="M22" s="316"/>
    </row>
    <row r="23" spans="2:13" s="52" customFormat="1" ht="15" x14ac:dyDescent="0.2">
      <c r="B23" s="57" t="str">
        <f>'[1]Касс.пл.Внеб.(50300)СВОД'!B22</f>
        <v xml:space="preserve"> - доходы от оказания платных услуг</v>
      </c>
      <c r="C23" s="86"/>
      <c r="D23" s="84">
        <f>'[1]Касс.пл.Внеб.(50300)СВОД'!C22</f>
        <v>130</v>
      </c>
      <c r="E23" s="84"/>
      <c r="F23" s="314">
        <f>J23</f>
        <v>3860000</v>
      </c>
      <c r="G23" s="315"/>
      <c r="H23" s="315"/>
      <c r="I23" s="315"/>
      <c r="J23" s="315">
        <f>'Касс.пл.Внеб.(50300)СВОД'!E22</f>
        <v>3860000</v>
      </c>
      <c r="K23" s="315"/>
      <c r="L23" s="316"/>
      <c r="M23" s="316"/>
    </row>
    <row r="24" spans="2:13" s="52" customFormat="1" ht="28.5" x14ac:dyDescent="0.2">
      <c r="B24" s="178" t="s">
        <v>234</v>
      </c>
      <c r="C24" s="86"/>
      <c r="D24" s="84">
        <v>130</v>
      </c>
      <c r="E24" s="84"/>
      <c r="F24" s="174"/>
      <c r="G24" s="175"/>
      <c r="H24" s="175"/>
      <c r="I24" s="175"/>
      <c r="J24" s="175">
        <f>'Касс.пл.Внеб.(50300)СВОД'!E28</f>
        <v>0</v>
      </c>
      <c r="K24" s="175"/>
      <c r="L24" s="277"/>
      <c r="M24" s="277"/>
    </row>
    <row r="25" spans="2:13" s="52" customFormat="1" ht="18" customHeight="1" x14ac:dyDescent="0.2">
      <c r="B25" s="57" t="s">
        <v>122</v>
      </c>
      <c r="C25" s="86"/>
      <c r="D25" s="84">
        <v>130</v>
      </c>
      <c r="E25" s="84"/>
      <c r="F25" s="174">
        <f>J25</f>
        <v>0</v>
      </c>
      <c r="G25" s="175"/>
      <c r="H25" s="175"/>
      <c r="I25" s="175"/>
      <c r="J25" s="175">
        <f>'Касс.пл.Внеб.(50300) (2)'!E26</f>
        <v>0</v>
      </c>
      <c r="K25" s="175"/>
      <c r="L25" s="277"/>
      <c r="M25" s="277"/>
    </row>
    <row r="26" spans="2:13" s="52" customFormat="1" ht="28.5" x14ac:dyDescent="0.2">
      <c r="B26" s="57" t="str">
        <f>'[1]Касс.пл.Внеб.(50300)СВОД'!B23</f>
        <v xml:space="preserve"> - доходы от штрафов, пеней, иных сумм принудительного изъятия</v>
      </c>
      <c r="C26" s="86"/>
      <c r="D26" s="84">
        <f>'[1]Касс.пл.Внеб.(50300)СВОД'!C23</f>
        <v>140</v>
      </c>
      <c r="E26" s="84"/>
      <c r="F26" s="174">
        <f>J26</f>
        <v>0</v>
      </c>
      <c r="G26" s="175"/>
      <c r="H26" s="175"/>
      <c r="I26" s="175"/>
      <c r="J26" s="175">
        <f>'Касс.пл.Внеб.(50300)СВОД'!E23</f>
        <v>0</v>
      </c>
      <c r="K26" s="175"/>
      <c r="L26" s="277"/>
      <c r="M26" s="277"/>
    </row>
    <row r="27" spans="2:13" s="52" customFormat="1" ht="18" customHeight="1" x14ac:dyDescent="0.2">
      <c r="B27" s="57" t="str">
        <f>'[1]Касс.пл.Внеб.(50300)СВОД'!B24</f>
        <v xml:space="preserve"> - доходы от выбытия материальных запасов</v>
      </c>
      <c r="C27" s="86"/>
      <c r="D27" s="84">
        <f>'[1]Касс.пл.Внеб.(50300)СВОД'!C24</f>
        <v>440</v>
      </c>
      <c r="E27" s="84"/>
      <c r="F27" s="174">
        <f>J27</f>
        <v>0</v>
      </c>
      <c r="G27" s="175"/>
      <c r="H27" s="175"/>
      <c r="I27" s="175"/>
      <c r="J27" s="175">
        <f>'Касс.пл.Внеб.(50300)СВОД'!E24</f>
        <v>0</v>
      </c>
      <c r="K27" s="175"/>
      <c r="L27" s="277"/>
      <c r="M27" s="277"/>
    </row>
    <row r="28" spans="2:13" s="52" customFormat="1" ht="33" customHeight="1" x14ac:dyDescent="0.2">
      <c r="B28" s="89" t="s">
        <v>133</v>
      </c>
      <c r="C28" s="86">
        <v>50320</v>
      </c>
      <c r="D28" s="84"/>
      <c r="E28" s="84"/>
      <c r="F28" s="176">
        <f>F30+F31</f>
        <v>0</v>
      </c>
      <c r="G28" s="175"/>
      <c r="H28" s="175"/>
      <c r="I28" s="175"/>
      <c r="J28" s="177">
        <f>J30+J31</f>
        <v>0</v>
      </c>
      <c r="K28" s="177"/>
      <c r="L28" s="278"/>
      <c r="M28" s="278"/>
    </row>
    <row r="29" spans="2:13" s="52" customFormat="1" ht="16.5" customHeight="1" x14ac:dyDescent="0.2">
      <c r="B29" s="57" t="s">
        <v>33</v>
      </c>
      <c r="C29" s="86"/>
      <c r="D29" s="84"/>
      <c r="E29" s="84"/>
      <c r="F29" s="174"/>
      <c r="G29" s="175"/>
      <c r="H29" s="175"/>
      <c r="I29" s="175"/>
      <c r="J29" s="175"/>
      <c r="K29" s="175"/>
      <c r="L29" s="277"/>
      <c r="M29" s="277"/>
    </row>
    <row r="30" spans="2:13" s="52" customFormat="1" ht="15" x14ac:dyDescent="0.2">
      <c r="B30" s="57" t="str">
        <f>'[1]Касс.пл.Внеб.(50300)СВОД'!B25</f>
        <v xml:space="preserve"> - гранты</v>
      </c>
      <c r="C30" s="86"/>
      <c r="D30" s="84">
        <v>180</v>
      </c>
      <c r="E30" s="84"/>
      <c r="F30" s="174">
        <f>J30</f>
        <v>0</v>
      </c>
      <c r="G30" s="175"/>
      <c r="H30" s="175"/>
      <c r="I30" s="175"/>
      <c r="J30" s="175">
        <f>'Касс.пл.Внеб.(50320)'!E25</f>
        <v>0</v>
      </c>
      <c r="K30" s="175"/>
      <c r="L30" s="277"/>
      <c r="M30" s="277"/>
    </row>
    <row r="31" spans="2:13" s="52" customFormat="1" ht="15" x14ac:dyDescent="0.2">
      <c r="B31" s="57" t="s">
        <v>122</v>
      </c>
      <c r="C31" s="86"/>
      <c r="D31" s="84">
        <v>180</v>
      </c>
      <c r="E31" s="84"/>
      <c r="F31" s="174">
        <f>J31</f>
        <v>0</v>
      </c>
      <c r="G31" s="175"/>
      <c r="H31" s="175"/>
      <c r="I31" s="175"/>
      <c r="J31" s="175">
        <f>'Касс.пл.Внеб.(50320)'!E26</f>
        <v>0</v>
      </c>
      <c r="K31" s="175"/>
      <c r="L31" s="277"/>
      <c r="M31" s="277"/>
    </row>
    <row r="32" spans="2:13" s="52" customFormat="1" ht="30" x14ac:dyDescent="0.2">
      <c r="B32" s="56" t="s">
        <v>187</v>
      </c>
      <c r="C32" s="179" t="s">
        <v>190</v>
      </c>
      <c r="D32" s="84">
        <v>130</v>
      </c>
      <c r="E32" s="84"/>
      <c r="F32" s="174"/>
      <c r="G32" s="175"/>
      <c r="H32" s="175"/>
      <c r="I32" s="175"/>
      <c r="J32" s="175"/>
      <c r="K32" s="175">
        <f>'Касс.пл.Мед.стр.(00000)'!E20</f>
        <v>0</v>
      </c>
      <c r="L32" s="279"/>
      <c r="M32" s="279"/>
    </row>
    <row r="33" spans="2:13" s="52" customFormat="1" ht="15.75" x14ac:dyDescent="0.2">
      <c r="B33" s="90" t="s">
        <v>38</v>
      </c>
      <c r="C33" s="86"/>
      <c r="D33" s="84"/>
      <c r="E33" s="84"/>
      <c r="F33" s="180">
        <f t="shared" ref="F33:M33" si="1">F35+F39+F60+F63+F76+F87+F67</f>
        <v>42460000</v>
      </c>
      <c r="G33" s="180">
        <f t="shared" si="1"/>
        <v>38600000</v>
      </c>
      <c r="H33" s="180">
        <f t="shared" si="1"/>
        <v>0</v>
      </c>
      <c r="I33" s="180">
        <f t="shared" si="1"/>
        <v>0</v>
      </c>
      <c r="J33" s="180">
        <f t="shared" si="1"/>
        <v>3860000</v>
      </c>
      <c r="K33" s="180">
        <f t="shared" si="1"/>
        <v>0</v>
      </c>
      <c r="L33" s="320">
        <f t="shared" si="1"/>
        <v>0</v>
      </c>
      <c r="M33" s="320">
        <f t="shared" si="1"/>
        <v>0</v>
      </c>
    </row>
    <row r="34" spans="2:13" s="52" customFormat="1" ht="15" x14ac:dyDescent="0.2">
      <c r="B34" s="57" t="s">
        <v>33</v>
      </c>
      <c r="C34" s="86"/>
      <c r="D34" s="84"/>
      <c r="E34" s="84"/>
      <c r="F34" s="174"/>
      <c r="G34" s="175"/>
      <c r="H34" s="175"/>
      <c r="I34" s="175"/>
      <c r="J34" s="175"/>
      <c r="K34" s="175"/>
      <c r="L34" s="280"/>
      <c r="M34" s="280"/>
    </row>
    <row r="35" spans="2:13" s="52" customFormat="1" ht="31.5" x14ac:dyDescent="0.2">
      <c r="B35" s="58" t="s">
        <v>101</v>
      </c>
      <c r="C35" s="85"/>
      <c r="D35" s="85">
        <v>210</v>
      </c>
      <c r="E35" s="85"/>
      <c r="F35" s="181">
        <f>G35+H35+I35+J35</f>
        <v>34098831</v>
      </c>
      <c r="G35" s="180">
        <f t="shared" ref="G35:M35" si="2">G36+G37+G38</f>
        <v>32180931</v>
      </c>
      <c r="H35" s="180">
        <f t="shared" si="2"/>
        <v>0</v>
      </c>
      <c r="I35" s="180">
        <f t="shared" si="2"/>
        <v>0</v>
      </c>
      <c r="J35" s="180">
        <f t="shared" si="2"/>
        <v>1917900</v>
      </c>
      <c r="K35" s="226">
        <f t="shared" si="2"/>
        <v>0</v>
      </c>
      <c r="L35" s="320">
        <f t="shared" si="2"/>
        <v>0</v>
      </c>
      <c r="M35" s="320">
        <f t="shared" si="2"/>
        <v>0</v>
      </c>
    </row>
    <row r="36" spans="2:13" s="52" customFormat="1" ht="15" x14ac:dyDescent="0.2">
      <c r="B36" s="48" t="s">
        <v>39</v>
      </c>
      <c r="C36" s="84"/>
      <c r="D36" s="84">
        <v>211</v>
      </c>
      <c r="E36" s="84">
        <v>111</v>
      </c>
      <c r="F36" s="174">
        <f>G36+H36+I36+J36+K36</f>
        <v>26231831</v>
      </c>
      <c r="G36" s="175">
        <f>'Касс. план Обл. бюдж.'!E25</f>
        <v>24781831</v>
      </c>
      <c r="H36" s="175">
        <f>перевозка!E25</f>
        <v>0</v>
      </c>
      <c r="I36" s="175">
        <f>'Субсидия (50500)'!E24</f>
        <v>0</v>
      </c>
      <c r="J36" s="175">
        <f>'Касс.пл.Внеб.(50300)СВОД'!E32</f>
        <v>1450000</v>
      </c>
      <c r="K36" s="175">
        <f>'Касс.пл.Мед.стр.(00000)'!E24</f>
        <v>0</v>
      </c>
      <c r="L36" s="280"/>
      <c r="M36" s="280"/>
    </row>
    <row r="37" spans="2:13" s="52" customFormat="1" ht="15" x14ac:dyDescent="0.2">
      <c r="B37" s="48" t="s">
        <v>41</v>
      </c>
      <c r="C37" s="84"/>
      <c r="D37" s="84">
        <v>212</v>
      </c>
      <c r="E37" s="84">
        <v>112</v>
      </c>
      <c r="F37" s="174">
        <f t="shared" ref="F37:F90" si="3">G37+H37+I37+J37+K37</f>
        <v>45000</v>
      </c>
      <c r="G37" s="175">
        <f>'Касс. план Обл. бюдж.'!E26</f>
        <v>15000</v>
      </c>
      <c r="H37" s="175">
        <f>перевозка!E26</f>
        <v>0</v>
      </c>
      <c r="I37" s="175">
        <f>'Субсидия (50500)'!E25</f>
        <v>0</v>
      </c>
      <c r="J37" s="175">
        <f>'Касс.пл.Внеб.(50300)СВОД'!E33</f>
        <v>30000</v>
      </c>
      <c r="K37" s="175">
        <f>'Касс.пл.Мед.стр.(00000)'!E25</f>
        <v>0</v>
      </c>
      <c r="L37" s="280"/>
      <c r="M37" s="280"/>
    </row>
    <row r="38" spans="2:13" s="52" customFormat="1" ht="15" x14ac:dyDescent="0.2">
      <c r="B38" s="48" t="s">
        <v>42</v>
      </c>
      <c r="C38" s="84"/>
      <c r="D38" s="84">
        <v>213</v>
      </c>
      <c r="E38" s="84">
        <v>119</v>
      </c>
      <c r="F38" s="174">
        <f t="shared" si="3"/>
        <v>7822000</v>
      </c>
      <c r="G38" s="175">
        <f>'Касс. план Обл. бюдж.'!E27</f>
        <v>7384100</v>
      </c>
      <c r="H38" s="175">
        <f>перевозка!E27</f>
        <v>0</v>
      </c>
      <c r="I38" s="175">
        <f>'Субсидия (50500)'!E26</f>
        <v>0</v>
      </c>
      <c r="J38" s="175">
        <f>'Касс.пл.Внеб.(50300)СВОД'!E34</f>
        <v>437900</v>
      </c>
      <c r="K38" s="175">
        <f>'Касс.пл.Мед.стр.(00000)'!E26</f>
        <v>0</v>
      </c>
      <c r="L38" s="280"/>
      <c r="M38" s="280"/>
    </row>
    <row r="39" spans="2:13" s="52" customFormat="1" ht="15.75" x14ac:dyDescent="0.2">
      <c r="B39" s="58" t="s">
        <v>44</v>
      </c>
      <c r="C39" s="85"/>
      <c r="D39" s="85">
        <v>220</v>
      </c>
      <c r="E39" s="85"/>
      <c r="F39" s="174">
        <f>G39+H39+I39+J39+K39</f>
        <v>4136176</v>
      </c>
      <c r="G39" s="180">
        <f t="shared" ref="G39:M39" si="4">G41+G42+G46+G47+G48+G54</f>
        <v>3771176</v>
      </c>
      <c r="H39" s="180">
        <f t="shared" si="4"/>
        <v>0</v>
      </c>
      <c r="I39" s="180">
        <f t="shared" si="4"/>
        <v>0</v>
      </c>
      <c r="J39" s="180">
        <f t="shared" si="4"/>
        <v>365000</v>
      </c>
      <c r="K39" s="180">
        <f t="shared" si="4"/>
        <v>0</v>
      </c>
      <c r="L39" s="320">
        <f t="shared" si="4"/>
        <v>0</v>
      </c>
      <c r="M39" s="320">
        <f t="shared" si="4"/>
        <v>0</v>
      </c>
    </row>
    <row r="40" spans="2:13" s="52" customFormat="1" ht="15" x14ac:dyDescent="0.2">
      <c r="B40" s="48" t="s">
        <v>32</v>
      </c>
      <c r="C40" s="84"/>
      <c r="D40" s="84"/>
      <c r="E40" s="84"/>
      <c r="F40" s="174"/>
      <c r="G40" s="175"/>
      <c r="H40" s="175"/>
      <c r="I40" s="175"/>
      <c r="J40" s="175"/>
      <c r="K40" s="175"/>
      <c r="L40" s="280"/>
      <c r="M40" s="280"/>
    </row>
    <row r="41" spans="2:13" s="52" customFormat="1" ht="15" x14ac:dyDescent="0.2">
      <c r="B41" s="48" t="s">
        <v>46</v>
      </c>
      <c r="C41" s="84"/>
      <c r="D41" s="84">
        <v>221</v>
      </c>
      <c r="E41" s="84">
        <v>244</v>
      </c>
      <c r="F41" s="174">
        <f>G41+H41+I41+J41+K41</f>
        <v>203640</v>
      </c>
      <c r="G41" s="175">
        <f>'Касс. план Обл. бюдж.'!E30</f>
        <v>203640</v>
      </c>
      <c r="H41" s="175">
        <f>перевозка!E30</f>
        <v>0</v>
      </c>
      <c r="I41" s="175">
        <f>'Субсидия (50500)'!E29</f>
        <v>0</v>
      </c>
      <c r="J41" s="175">
        <f>'Касс.пл.Внеб.(50300)СВОД'!E37</f>
        <v>0</v>
      </c>
      <c r="K41" s="175">
        <f>'Касс.пл.Мед.стр.(00000)'!E29</f>
        <v>0</v>
      </c>
      <c r="L41" s="280"/>
      <c r="M41" s="280"/>
    </row>
    <row r="42" spans="2:13" s="52" customFormat="1" ht="15" x14ac:dyDescent="0.2">
      <c r="B42" s="48" t="s">
        <v>48</v>
      </c>
      <c r="C42" s="84"/>
      <c r="D42" s="84">
        <v>222</v>
      </c>
      <c r="E42" s="84"/>
      <c r="F42" s="174">
        <f t="shared" si="3"/>
        <v>0</v>
      </c>
      <c r="G42" s="175">
        <f>G44+G45</f>
        <v>0</v>
      </c>
      <c r="H42" s="175">
        <f t="shared" ref="H42:M42" si="5">H44+H45</f>
        <v>0</v>
      </c>
      <c r="I42" s="175">
        <f t="shared" si="5"/>
        <v>0</v>
      </c>
      <c r="J42" s="175">
        <f t="shared" si="5"/>
        <v>0</v>
      </c>
      <c r="K42" s="175">
        <f>K44+K45</f>
        <v>0</v>
      </c>
      <c r="L42" s="278">
        <f t="shared" si="5"/>
        <v>0</v>
      </c>
      <c r="M42" s="278">
        <f t="shared" si="5"/>
        <v>0</v>
      </c>
    </row>
    <row r="43" spans="2:13" s="52" customFormat="1" ht="15" x14ac:dyDescent="0.2">
      <c r="B43" s="48" t="s">
        <v>33</v>
      </c>
      <c r="C43" s="84"/>
      <c r="D43" s="84"/>
      <c r="E43" s="84"/>
      <c r="F43" s="174"/>
      <c r="G43" s="175"/>
      <c r="H43" s="175"/>
      <c r="I43" s="175"/>
      <c r="J43" s="175"/>
      <c r="K43" s="175"/>
      <c r="L43" s="280"/>
      <c r="M43" s="280"/>
    </row>
    <row r="44" spans="2:13" s="52" customFormat="1" ht="15" x14ac:dyDescent="0.2">
      <c r="B44" s="48" t="s">
        <v>48</v>
      </c>
      <c r="C44" s="84"/>
      <c r="D44" s="84"/>
      <c r="E44" s="84">
        <v>244</v>
      </c>
      <c r="F44" s="174">
        <f t="shared" si="3"/>
        <v>0</v>
      </c>
      <c r="G44" s="175">
        <f>'Касс. план Обл. бюдж.'!E33</f>
        <v>0</v>
      </c>
      <c r="H44" s="175">
        <f>перевозка!E33</f>
        <v>0</v>
      </c>
      <c r="I44" s="175">
        <f>'Субсидия (50500)'!E32</f>
        <v>0</v>
      </c>
      <c r="J44" s="175">
        <f>'Касс.пл.Внеб.(50300)СВОД'!E40</f>
        <v>0</v>
      </c>
      <c r="K44" s="175">
        <f>'Касс.пл.Мед.стр.(00000)'!E32</f>
        <v>0</v>
      </c>
      <c r="L44" s="280"/>
      <c r="M44" s="280"/>
    </row>
    <row r="45" spans="2:13" s="52" customFormat="1" ht="15" x14ac:dyDescent="0.2">
      <c r="B45" s="48" t="s">
        <v>48</v>
      </c>
      <c r="C45" s="84"/>
      <c r="D45" s="84"/>
      <c r="E45" s="84">
        <v>360</v>
      </c>
      <c r="F45" s="174">
        <f t="shared" si="3"/>
        <v>0</v>
      </c>
      <c r="G45" s="175">
        <f>'Касс. план Обл. бюдж.'!E34</f>
        <v>0</v>
      </c>
      <c r="H45" s="175">
        <f>перевозка!E34</f>
        <v>0</v>
      </c>
      <c r="I45" s="175">
        <f>'Субсидия (50500)'!E33</f>
        <v>0</v>
      </c>
      <c r="J45" s="175">
        <f>'Касс.пл.Внеб.(50300)СВОД'!E41</f>
        <v>0</v>
      </c>
      <c r="K45" s="175">
        <f>'Касс.пл.Мед.стр.(00000)'!E33</f>
        <v>0</v>
      </c>
      <c r="L45" s="280">
        <v>0</v>
      </c>
      <c r="M45" s="280">
        <v>0</v>
      </c>
    </row>
    <row r="46" spans="2:13" s="52" customFormat="1" ht="15" x14ac:dyDescent="0.2">
      <c r="B46" s="48" t="s">
        <v>50</v>
      </c>
      <c r="C46" s="84"/>
      <c r="D46" s="84">
        <v>223</v>
      </c>
      <c r="E46" s="84">
        <v>244</v>
      </c>
      <c r="F46" s="174">
        <f t="shared" si="3"/>
        <v>1457900</v>
      </c>
      <c r="G46" s="175">
        <f>'Касс. план Обл. бюдж.'!E35</f>
        <v>1317900</v>
      </c>
      <c r="H46" s="175">
        <f>перевозка!E35</f>
        <v>0</v>
      </c>
      <c r="I46" s="175">
        <f>'Субсидия (50500)'!E34</f>
        <v>0</v>
      </c>
      <c r="J46" s="175">
        <f>'Касс.пл.Внеб.(50300)СВОД'!E42</f>
        <v>140000</v>
      </c>
      <c r="K46" s="175">
        <f>'Касс.пл.Мед.стр.(00000)'!E34</f>
        <v>0</v>
      </c>
      <c r="L46" s="280"/>
      <c r="M46" s="280"/>
    </row>
    <row r="47" spans="2:13" s="52" customFormat="1" ht="30" x14ac:dyDescent="0.2">
      <c r="B47" s="48" t="s">
        <v>52</v>
      </c>
      <c r="C47" s="84"/>
      <c r="D47" s="84">
        <v>224</v>
      </c>
      <c r="E47" s="84">
        <v>244</v>
      </c>
      <c r="F47" s="174">
        <f t="shared" si="3"/>
        <v>280000</v>
      </c>
      <c r="G47" s="175">
        <f>'Касс. план Обл. бюдж.'!E36</f>
        <v>280000</v>
      </c>
      <c r="H47" s="175">
        <f>перевозка!E36</f>
        <v>0</v>
      </c>
      <c r="I47" s="175">
        <f>'Субсидия (50500)'!E35</f>
        <v>0</v>
      </c>
      <c r="J47" s="175">
        <f>'Касс.пл.Внеб.(50300)СВОД'!E43</f>
        <v>0</v>
      </c>
      <c r="K47" s="175">
        <f>'Касс.пл.Мед.стр.(00000)'!E35</f>
        <v>0</v>
      </c>
      <c r="L47" s="281"/>
      <c r="M47" s="281"/>
    </row>
    <row r="48" spans="2:13" s="52" customFormat="1" ht="30" x14ac:dyDescent="0.2">
      <c r="B48" s="48" t="s">
        <v>54</v>
      </c>
      <c r="C48" s="84"/>
      <c r="D48" s="84">
        <v>225</v>
      </c>
      <c r="E48" s="84"/>
      <c r="F48" s="174">
        <f t="shared" si="3"/>
        <v>1093380</v>
      </c>
      <c r="G48" s="175">
        <f>G50+G51</f>
        <v>978380</v>
      </c>
      <c r="H48" s="175">
        <f t="shared" ref="H48:M48" si="6">H50+H51</f>
        <v>0</v>
      </c>
      <c r="I48" s="175">
        <f t="shared" si="6"/>
        <v>0</v>
      </c>
      <c r="J48" s="175">
        <f t="shared" si="6"/>
        <v>115000</v>
      </c>
      <c r="K48" s="175">
        <f t="shared" si="6"/>
        <v>0</v>
      </c>
      <c r="L48" s="278">
        <f t="shared" si="6"/>
        <v>0</v>
      </c>
      <c r="M48" s="278">
        <f t="shared" si="6"/>
        <v>0</v>
      </c>
    </row>
    <row r="49" spans="2:13" s="52" customFormat="1" ht="15" x14ac:dyDescent="0.2">
      <c r="B49" s="96" t="s">
        <v>33</v>
      </c>
      <c r="C49" s="84"/>
      <c r="D49" s="84"/>
      <c r="E49" s="84"/>
      <c r="F49" s="174"/>
      <c r="G49" s="175"/>
      <c r="H49" s="175"/>
      <c r="I49" s="175"/>
      <c r="J49" s="175"/>
      <c r="K49" s="175"/>
      <c r="L49" s="280"/>
      <c r="M49" s="280"/>
    </row>
    <row r="50" spans="2:13" s="52" customFormat="1" ht="30" x14ac:dyDescent="0.2">
      <c r="B50" s="225" t="s">
        <v>54</v>
      </c>
      <c r="C50" s="84"/>
      <c r="D50" s="84">
        <v>225</v>
      </c>
      <c r="E50" s="84">
        <v>243</v>
      </c>
      <c r="F50" s="174">
        <f t="shared" si="3"/>
        <v>0</v>
      </c>
      <c r="G50" s="175">
        <f>'Касс. план Обл. бюдж.'!E39</f>
        <v>0</v>
      </c>
      <c r="H50" s="175">
        <f>перевозка!E39</f>
        <v>0</v>
      </c>
      <c r="I50" s="175">
        <f>'Субсидия (50500)'!E38</f>
        <v>0</v>
      </c>
      <c r="J50" s="175">
        <f>'Касс.пл.Внеб.(50300)СВОД'!E46</f>
        <v>0</v>
      </c>
      <c r="K50" s="175">
        <f>'Касс.пл.Мед.стр.(00000)'!E38</f>
        <v>0</v>
      </c>
      <c r="L50" s="281">
        <v>0</v>
      </c>
      <c r="M50" s="281">
        <v>0</v>
      </c>
    </row>
    <row r="51" spans="2:13" s="52" customFormat="1" ht="30" x14ac:dyDescent="0.2">
      <c r="B51" s="225" t="s">
        <v>54</v>
      </c>
      <c r="C51" s="84"/>
      <c r="D51" s="84">
        <v>225</v>
      </c>
      <c r="E51" s="84">
        <v>244</v>
      </c>
      <c r="F51" s="174">
        <f t="shared" si="3"/>
        <v>1093380</v>
      </c>
      <c r="G51" s="175">
        <f>'Касс. план Обл. бюдж.'!E40</f>
        <v>978380</v>
      </c>
      <c r="H51" s="175">
        <f>перевозка!E40</f>
        <v>0</v>
      </c>
      <c r="I51" s="175">
        <f>'Субсидия (50500)'!E39</f>
        <v>0</v>
      </c>
      <c r="J51" s="175">
        <f>'Касс.пл.Внеб.(50300)СВОД'!E47</f>
        <v>115000</v>
      </c>
      <c r="K51" s="175">
        <f>'Касс.пл.Мед.стр.(00000)'!E39</f>
        <v>0</v>
      </c>
      <c r="L51" s="281"/>
      <c r="M51" s="281"/>
    </row>
    <row r="52" spans="2:13" s="52" customFormat="1" ht="15" x14ac:dyDescent="0.2">
      <c r="B52" s="96" t="s">
        <v>32</v>
      </c>
      <c r="C52" s="84"/>
      <c r="D52" s="84"/>
      <c r="E52" s="84"/>
      <c r="F52" s="174"/>
      <c r="G52" s="175"/>
      <c r="H52" s="175"/>
      <c r="I52" s="175"/>
      <c r="J52" s="175"/>
      <c r="K52" s="175"/>
      <c r="L52" s="281"/>
      <c r="M52" s="281"/>
    </row>
    <row r="53" spans="2:13" s="52" customFormat="1" ht="15" x14ac:dyDescent="0.2">
      <c r="B53" s="110" t="s">
        <v>152</v>
      </c>
      <c r="C53" s="84"/>
      <c r="D53" s="84"/>
      <c r="E53" s="84"/>
      <c r="F53" s="174">
        <f t="shared" si="3"/>
        <v>48600</v>
      </c>
      <c r="G53" s="175">
        <f>'Касс. план Обл. бюдж.'!E42</f>
        <v>48600</v>
      </c>
      <c r="H53" s="175">
        <f>перевозка!E42</f>
        <v>0</v>
      </c>
      <c r="I53" s="175">
        <f>'Субсидия (50500)'!E41</f>
        <v>0</v>
      </c>
      <c r="J53" s="175">
        <f>'Касс.пл.Внеб.(50300)СВОД'!E49</f>
        <v>0</v>
      </c>
      <c r="K53" s="175">
        <f>'Касс.пл.Мед.стр.(00000)'!E41</f>
        <v>0</v>
      </c>
      <c r="L53" s="281"/>
      <c r="M53" s="281"/>
    </row>
    <row r="54" spans="2:13" s="52" customFormat="1" ht="15" x14ac:dyDescent="0.2">
      <c r="B54" s="48" t="s">
        <v>106</v>
      </c>
      <c r="C54" s="84"/>
      <c r="D54" s="84">
        <v>226</v>
      </c>
      <c r="E54" s="84"/>
      <c r="F54" s="174">
        <f t="shared" si="3"/>
        <v>1101256</v>
      </c>
      <c r="G54" s="175">
        <f>G56+G59</f>
        <v>991256</v>
      </c>
      <c r="H54" s="175">
        <f t="shared" ref="H54:M54" si="7">H56+H59</f>
        <v>0</v>
      </c>
      <c r="I54" s="175">
        <f t="shared" si="7"/>
        <v>0</v>
      </c>
      <c r="J54" s="175">
        <f t="shared" si="7"/>
        <v>110000</v>
      </c>
      <c r="K54" s="175">
        <f>K56+K59</f>
        <v>0</v>
      </c>
      <c r="L54" s="278">
        <f t="shared" si="7"/>
        <v>0</v>
      </c>
      <c r="M54" s="278">
        <f t="shared" si="7"/>
        <v>0</v>
      </c>
    </row>
    <row r="55" spans="2:13" s="52" customFormat="1" ht="15" x14ac:dyDescent="0.2">
      <c r="B55" s="48" t="s">
        <v>33</v>
      </c>
      <c r="C55" s="84"/>
      <c r="D55" s="84"/>
      <c r="E55" s="84"/>
      <c r="F55" s="174"/>
      <c r="G55" s="175"/>
      <c r="H55" s="175"/>
      <c r="I55" s="175"/>
      <c r="J55" s="175"/>
      <c r="K55" s="175"/>
      <c r="L55" s="281"/>
      <c r="M55" s="281"/>
    </row>
    <row r="56" spans="2:13" s="52" customFormat="1" ht="15" x14ac:dyDescent="0.2">
      <c r="B56" s="48" t="s">
        <v>106</v>
      </c>
      <c r="C56" s="84"/>
      <c r="D56" s="84">
        <v>226</v>
      </c>
      <c r="E56" s="84">
        <v>243</v>
      </c>
      <c r="F56" s="174">
        <f t="shared" si="3"/>
        <v>0</v>
      </c>
      <c r="G56" s="175">
        <f>'Касс. план Обл. бюдж.'!E45</f>
        <v>0</v>
      </c>
      <c r="H56" s="175">
        <f>перевозка!E45</f>
        <v>0</v>
      </c>
      <c r="I56" s="175">
        <f>'Субсидия (50500)'!E44</f>
        <v>0</v>
      </c>
      <c r="J56" s="175">
        <f>'Касс.пл.Внеб.(50300)СВОД'!E52</f>
        <v>0</v>
      </c>
      <c r="K56" s="175">
        <f>'Касс.пл.Мед.стр.(00000)'!E44</f>
        <v>0</v>
      </c>
      <c r="L56" s="281">
        <v>0</v>
      </c>
      <c r="M56" s="281">
        <v>0</v>
      </c>
    </row>
    <row r="57" spans="2:13" s="52" customFormat="1" ht="15" x14ac:dyDescent="0.2">
      <c r="B57" s="96" t="s">
        <v>32</v>
      </c>
      <c r="C57" s="84"/>
      <c r="D57" s="84"/>
      <c r="E57" s="84"/>
      <c r="F57" s="174"/>
      <c r="G57" s="175"/>
      <c r="H57" s="175"/>
      <c r="I57" s="175"/>
      <c r="J57" s="175"/>
      <c r="K57" s="175"/>
      <c r="L57" s="281"/>
      <c r="M57" s="281"/>
    </row>
    <row r="58" spans="2:13" s="52" customFormat="1" ht="15" x14ac:dyDescent="0.2">
      <c r="B58" s="110" t="s">
        <v>153</v>
      </c>
      <c r="C58" s="84"/>
      <c r="D58" s="84"/>
      <c r="E58" s="84"/>
      <c r="F58" s="174">
        <f t="shared" si="3"/>
        <v>0</v>
      </c>
      <c r="G58" s="175">
        <f>'Касс. план Обл. бюдж.'!E47</f>
        <v>0</v>
      </c>
      <c r="H58" s="175">
        <f>перевозка!E47</f>
        <v>0</v>
      </c>
      <c r="I58" s="175">
        <f>'Субсидия (50500)'!E46</f>
        <v>0</v>
      </c>
      <c r="J58" s="175">
        <f>'Касс.пл.Внеб.(50300)СВОД'!E54</f>
        <v>0</v>
      </c>
      <c r="K58" s="175">
        <f>'Касс.пл.Мед.стр.(00000)'!E46</f>
        <v>0</v>
      </c>
      <c r="L58" s="281"/>
      <c r="M58" s="281"/>
    </row>
    <row r="59" spans="2:13" s="52" customFormat="1" ht="15" x14ac:dyDescent="0.2">
      <c r="B59" s="101" t="s">
        <v>106</v>
      </c>
      <c r="C59" s="84"/>
      <c r="D59" s="84">
        <v>226</v>
      </c>
      <c r="E59" s="84">
        <v>244</v>
      </c>
      <c r="F59" s="174">
        <f>G59+H59+I59+J59+K59</f>
        <v>1101256</v>
      </c>
      <c r="G59" s="175">
        <f>'Касс. план Обл. бюдж.'!E48</f>
        <v>991256</v>
      </c>
      <c r="H59" s="175">
        <f>перевозка!E48</f>
        <v>0</v>
      </c>
      <c r="I59" s="175">
        <f>'Субсидия (50500)'!E47</f>
        <v>0</v>
      </c>
      <c r="J59" s="175">
        <f>'Касс.пл.Внеб.(50300)СВОД'!E55</f>
        <v>110000</v>
      </c>
      <c r="K59" s="175">
        <f>'Касс.пл.Мед.стр.(00000)'!E47</f>
        <v>0</v>
      </c>
      <c r="L59" s="281"/>
      <c r="M59" s="281"/>
    </row>
    <row r="60" spans="2:13" s="52" customFormat="1" ht="31.5" x14ac:dyDescent="0.2">
      <c r="B60" s="58" t="s">
        <v>99</v>
      </c>
      <c r="C60" s="85"/>
      <c r="D60" s="85">
        <v>240</v>
      </c>
      <c r="E60" s="85"/>
      <c r="F60" s="174">
        <f>G60+H60+I60+J60+K60</f>
        <v>0</v>
      </c>
      <c r="G60" s="180">
        <f t="shared" ref="G60:M60" si="8">G62</f>
        <v>0</v>
      </c>
      <c r="H60" s="180">
        <f t="shared" si="8"/>
        <v>0</v>
      </c>
      <c r="I60" s="180">
        <f t="shared" si="8"/>
        <v>0</v>
      </c>
      <c r="J60" s="180">
        <f t="shared" si="8"/>
        <v>0</v>
      </c>
      <c r="K60" s="180">
        <f t="shared" si="8"/>
        <v>0</v>
      </c>
      <c r="L60" s="320">
        <f t="shared" si="8"/>
        <v>0</v>
      </c>
      <c r="M60" s="320">
        <f t="shared" si="8"/>
        <v>0</v>
      </c>
    </row>
    <row r="61" spans="2:13" s="52" customFormat="1" ht="15" x14ac:dyDescent="0.2">
      <c r="B61" s="48" t="s">
        <v>32</v>
      </c>
      <c r="C61" s="84"/>
      <c r="D61" s="84"/>
      <c r="E61" s="84"/>
      <c r="F61" s="174"/>
      <c r="G61" s="175"/>
      <c r="H61" s="175"/>
      <c r="I61" s="175"/>
      <c r="J61" s="175"/>
      <c r="K61" s="175"/>
      <c r="L61" s="280"/>
      <c r="M61" s="280"/>
    </row>
    <row r="62" spans="2:13" s="52" customFormat="1" ht="45" x14ac:dyDescent="0.2">
      <c r="B62" s="48" t="s">
        <v>100</v>
      </c>
      <c r="C62" s="84"/>
      <c r="D62" s="84">
        <v>241</v>
      </c>
      <c r="E62" s="84"/>
      <c r="F62" s="174">
        <f>G62+H62+I62+J62+K62</f>
        <v>0</v>
      </c>
      <c r="G62" s="175">
        <f>'Касс. план Обл. бюдж.'!E51</f>
        <v>0</v>
      </c>
      <c r="H62" s="175">
        <f>перевозка!E51</f>
        <v>0</v>
      </c>
      <c r="I62" s="175">
        <f>'Субсидия (50500)'!E50</f>
        <v>0</v>
      </c>
      <c r="J62" s="175">
        <f>'Касс.пл.Внеб.(50300)СВОД'!E58</f>
        <v>0</v>
      </c>
      <c r="K62" s="175">
        <f>'Касс.пл.Мед.стр.(00000)'!E50</f>
        <v>0</v>
      </c>
      <c r="L62" s="281">
        <v>0</v>
      </c>
      <c r="M62" s="281">
        <v>0</v>
      </c>
    </row>
    <row r="63" spans="2:13" s="52" customFormat="1" ht="15.75" x14ac:dyDescent="0.2">
      <c r="B63" s="58" t="s">
        <v>56</v>
      </c>
      <c r="C63" s="85"/>
      <c r="D63" s="85">
        <v>260</v>
      </c>
      <c r="E63" s="85"/>
      <c r="F63" s="174">
        <f t="shared" si="3"/>
        <v>0</v>
      </c>
      <c r="G63" s="180">
        <f t="shared" ref="G63:M63" si="9">G65+G66</f>
        <v>0</v>
      </c>
      <c r="H63" s="180">
        <f t="shared" si="9"/>
        <v>0</v>
      </c>
      <c r="I63" s="180">
        <f t="shared" si="9"/>
        <v>0</v>
      </c>
      <c r="J63" s="180">
        <f t="shared" si="9"/>
        <v>0</v>
      </c>
      <c r="K63" s="180">
        <f t="shared" si="9"/>
        <v>0</v>
      </c>
      <c r="L63" s="320">
        <f t="shared" si="9"/>
        <v>0</v>
      </c>
      <c r="M63" s="320">
        <f t="shared" si="9"/>
        <v>0</v>
      </c>
    </row>
    <row r="64" spans="2:13" s="52" customFormat="1" ht="15" x14ac:dyDescent="0.2">
      <c r="B64" s="48" t="s">
        <v>32</v>
      </c>
      <c r="C64" s="84"/>
      <c r="D64" s="84"/>
      <c r="E64" s="84"/>
      <c r="F64" s="174"/>
      <c r="G64" s="175"/>
      <c r="H64" s="175"/>
      <c r="I64" s="175"/>
      <c r="J64" s="175"/>
      <c r="K64" s="175"/>
      <c r="L64" s="281"/>
      <c r="M64" s="281"/>
    </row>
    <row r="65" spans="2:13" s="52" customFormat="1" ht="30" x14ac:dyDescent="0.2">
      <c r="B65" s="48" t="s">
        <v>58</v>
      </c>
      <c r="C65" s="84"/>
      <c r="D65" s="84">
        <v>262</v>
      </c>
      <c r="E65" s="84">
        <v>321</v>
      </c>
      <c r="F65" s="174">
        <f t="shared" si="3"/>
        <v>0</v>
      </c>
      <c r="G65" s="175">
        <f>'Касс. план Обл. бюдж.'!E54</f>
        <v>0</v>
      </c>
      <c r="H65" s="175">
        <f>перевозка!E54</f>
        <v>0</v>
      </c>
      <c r="I65" s="175">
        <f>'Субсидия (50500)'!E53</f>
        <v>0</v>
      </c>
      <c r="J65" s="175">
        <f>'Касс.пл.Внеб.(50300)СВОД'!E61</f>
        <v>0</v>
      </c>
      <c r="K65" s="175">
        <f>'Касс.пл.Мед.стр.(00000)'!E53</f>
        <v>0</v>
      </c>
      <c r="L65" s="281">
        <v>0</v>
      </c>
      <c r="M65" s="281">
        <v>0</v>
      </c>
    </row>
    <row r="66" spans="2:13" s="52" customFormat="1" ht="45" x14ac:dyDescent="0.2">
      <c r="B66" s="48" t="s">
        <v>60</v>
      </c>
      <c r="C66" s="84"/>
      <c r="D66" s="84">
        <v>263</v>
      </c>
      <c r="E66" s="84"/>
      <c r="F66" s="174">
        <f t="shared" si="3"/>
        <v>0</v>
      </c>
      <c r="G66" s="175">
        <f>'Касс. план Обл. бюдж.'!E55</f>
        <v>0</v>
      </c>
      <c r="H66" s="175">
        <f>перевозка!E55</f>
        <v>0</v>
      </c>
      <c r="I66" s="175">
        <f>'Субсидия (50500)'!E54</f>
        <v>0</v>
      </c>
      <c r="J66" s="175">
        <f>'Касс.пл.Внеб.(50300)СВОД'!E62</f>
        <v>0</v>
      </c>
      <c r="K66" s="175">
        <f>'Касс.пл.Мед.стр.(00000)'!E54</f>
        <v>0</v>
      </c>
      <c r="L66" s="281">
        <v>0</v>
      </c>
      <c r="M66" s="281">
        <v>0</v>
      </c>
    </row>
    <row r="67" spans="2:13" s="52" customFormat="1" ht="15.75" x14ac:dyDescent="0.2">
      <c r="B67" s="58" t="s">
        <v>62</v>
      </c>
      <c r="C67" s="85"/>
      <c r="D67" s="85">
        <v>290</v>
      </c>
      <c r="E67" s="85"/>
      <c r="F67" s="174">
        <f t="shared" si="3"/>
        <v>5000</v>
      </c>
      <c r="G67" s="175">
        <f>G69+G70+G71+G72+G73+G74+G75</f>
        <v>2000</v>
      </c>
      <c r="H67" s="175">
        <f t="shared" ref="H67:M67" si="10">H69+H70+H71+H72+H73+H74+H75</f>
        <v>0</v>
      </c>
      <c r="I67" s="175">
        <f t="shared" si="10"/>
        <v>0</v>
      </c>
      <c r="J67" s="175">
        <f t="shared" si="10"/>
        <v>3000</v>
      </c>
      <c r="K67" s="175">
        <f>K69+K70+K71+K72+K73+K74+K75</f>
        <v>0</v>
      </c>
      <c r="L67" s="278">
        <f t="shared" si="10"/>
        <v>0</v>
      </c>
      <c r="M67" s="278">
        <f t="shared" si="10"/>
        <v>0</v>
      </c>
    </row>
    <row r="68" spans="2:13" s="52" customFormat="1" ht="15" x14ac:dyDescent="0.2">
      <c r="B68" s="48" t="s">
        <v>33</v>
      </c>
      <c r="C68" s="85"/>
      <c r="D68" s="85"/>
      <c r="E68" s="85"/>
      <c r="F68" s="174"/>
      <c r="G68" s="175"/>
      <c r="H68" s="175"/>
      <c r="I68" s="180"/>
      <c r="J68" s="180"/>
      <c r="K68" s="180"/>
      <c r="L68" s="281"/>
      <c r="M68" s="281"/>
    </row>
    <row r="69" spans="2:13" s="52" customFormat="1" ht="15" x14ac:dyDescent="0.2">
      <c r="B69" s="48" t="s">
        <v>62</v>
      </c>
      <c r="C69" s="85"/>
      <c r="D69" s="84">
        <v>290</v>
      </c>
      <c r="E69" s="84">
        <v>112</v>
      </c>
      <c r="F69" s="174">
        <f t="shared" si="3"/>
        <v>0</v>
      </c>
      <c r="G69" s="175">
        <f>'Касс. план Обл. бюдж.'!E58</f>
        <v>0</v>
      </c>
      <c r="H69" s="175">
        <f>перевозка!E58</f>
        <v>0</v>
      </c>
      <c r="I69" s="175">
        <f>'Субсидия (50500)'!E57</f>
        <v>0</v>
      </c>
      <c r="J69" s="175">
        <f>'Касс.пл.Внеб.(50300)СВОД'!E65</f>
        <v>0</v>
      </c>
      <c r="K69" s="175">
        <f>'Касс.пл.Мед.стр.(00000)'!E57</f>
        <v>0</v>
      </c>
      <c r="L69" s="281"/>
      <c r="M69" s="281"/>
    </row>
    <row r="70" spans="2:13" s="52" customFormat="1" ht="15" x14ac:dyDescent="0.2">
      <c r="B70" s="48" t="s">
        <v>62</v>
      </c>
      <c r="C70" s="85"/>
      <c r="D70" s="84">
        <v>290</v>
      </c>
      <c r="E70" s="84">
        <v>244</v>
      </c>
      <c r="F70" s="174">
        <f t="shared" si="3"/>
        <v>0</v>
      </c>
      <c r="G70" s="175">
        <f>'Касс. план Обл. бюдж.'!E59</f>
        <v>0</v>
      </c>
      <c r="H70" s="175">
        <f>перевозка!E59</f>
        <v>0</v>
      </c>
      <c r="I70" s="175">
        <f>'Субсидия (50500)'!E58</f>
        <v>0</v>
      </c>
      <c r="J70" s="175">
        <f>'Касс.пл.Внеб.(50300)СВОД'!E66</f>
        <v>0</v>
      </c>
      <c r="K70" s="175">
        <f>'Касс.пл.Мед.стр.(00000)'!E58</f>
        <v>0</v>
      </c>
      <c r="L70" s="281"/>
      <c r="M70" s="281"/>
    </row>
    <row r="71" spans="2:13" s="52" customFormat="1" ht="15" x14ac:dyDescent="0.2">
      <c r="B71" s="48" t="s">
        <v>62</v>
      </c>
      <c r="C71" s="85"/>
      <c r="D71" s="84">
        <v>290</v>
      </c>
      <c r="E71" s="84">
        <v>360</v>
      </c>
      <c r="F71" s="174">
        <f t="shared" si="3"/>
        <v>0</v>
      </c>
      <c r="G71" s="175">
        <f>'Касс. план Обл. бюдж.'!E60</f>
        <v>0</v>
      </c>
      <c r="H71" s="175">
        <f>перевозка!E60</f>
        <v>0</v>
      </c>
      <c r="I71" s="175">
        <f>'Субсидия (50500)'!E59</f>
        <v>0</v>
      </c>
      <c r="J71" s="175">
        <f>'Касс.пл.Внеб.(50300)СВОД'!E67</f>
        <v>0</v>
      </c>
      <c r="K71" s="175">
        <f>'Касс.пл.Мед.стр.(00000)'!E59</f>
        <v>0</v>
      </c>
      <c r="L71" s="281"/>
      <c r="M71" s="281"/>
    </row>
    <row r="72" spans="2:13" s="52" customFormat="1" ht="15" x14ac:dyDescent="0.2">
      <c r="B72" s="48" t="s">
        <v>62</v>
      </c>
      <c r="C72" s="85"/>
      <c r="D72" s="84">
        <v>290</v>
      </c>
      <c r="E72" s="84">
        <v>831</v>
      </c>
      <c r="F72" s="174">
        <f t="shared" si="3"/>
        <v>0</v>
      </c>
      <c r="G72" s="175">
        <f>'Касс. план Обл. бюдж.'!E61</f>
        <v>0</v>
      </c>
      <c r="H72" s="175">
        <f>перевозка!E61</f>
        <v>0</v>
      </c>
      <c r="I72" s="175">
        <f>'Субсидия (50500)'!E60</f>
        <v>0</v>
      </c>
      <c r="J72" s="175">
        <f>'Касс.пл.Внеб.(50300)СВОД'!E68</f>
        <v>0</v>
      </c>
      <c r="K72" s="175">
        <f>'Касс.пл.Мед.стр.(00000)'!E60</f>
        <v>0</v>
      </c>
      <c r="L72" s="281"/>
      <c r="M72" s="281"/>
    </row>
    <row r="73" spans="2:13" s="52" customFormat="1" ht="15" x14ac:dyDescent="0.2">
      <c r="B73" s="48" t="s">
        <v>62</v>
      </c>
      <c r="C73" s="85"/>
      <c r="D73" s="84">
        <v>290</v>
      </c>
      <c r="E73" s="84">
        <v>851</v>
      </c>
      <c r="F73" s="174">
        <f t="shared" si="3"/>
        <v>0</v>
      </c>
      <c r="G73" s="175">
        <f>'Касс. план Обл. бюдж.'!E62</f>
        <v>0</v>
      </c>
      <c r="H73" s="175">
        <f>перевозка!E62</f>
        <v>0</v>
      </c>
      <c r="I73" s="175">
        <f>'Субсидия (50500)'!E61</f>
        <v>0</v>
      </c>
      <c r="J73" s="175">
        <f>'Касс.пл.Внеб.(50300)СВОД'!E69</f>
        <v>0</v>
      </c>
      <c r="K73" s="175">
        <f>'Касс.пл.Мед.стр.(00000)'!E61</f>
        <v>0</v>
      </c>
      <c r="L73" s="281"/>
      <c r="M73" s="281"/>
    </row>
    <row r="74" spans="2:13" s="52" customFormat="1" ht="15" x14ac:dyDescent="0.2">
      <c r="B74" s="48" t="s">
        <v>62</v>
      </c>
      <c r="C74" s="85"/>
      <c r="D74" s="84">
        <v>290</v>
      </c>
      <c r="E74" s="84">
        <v>852</v>
      </c>
      <c r="F74" s="174">
        <f t="shared" si="3"/>
        <v>2000</v>
      </c>
      <c r="G74" s="175">
        <f>'Касс. план Обл. бюдж.'!E63</f>
        <v>2000</v>
      </c>
      <c r="H74" s="175">
        <f>перевозка!E63</f>
        <v>0</v>
      </c>
      <c r="I74" s="175">
        <f>'Субсидия (50500)'!E62</f>
        <v>0</v>
      </c>
      <c r="J74" s="175">
        <f>'Касс.пл.Внеб.(50300)СВОД'!E70</f>
        <v>0</v>
      </c>
      <c r="K74" s="175">
        <f>'Касс.пл.Мед.стр.(00000)'!E62</f>
        <v>0</v>
      </c>
      <c r="L74" s="281"/>
      <c r="M74" s="281"/>
    </row>
    <row r="75" spans="2:13" s="52" customFormat="1" ht="15" x14ac:dyDescent="0.2">
      <c r="B75" s="48" t="s">
        <v>62</v>
      </c>
      <c r="C75" s="85"/>
      <c r="D75" s="84">
        <v>290</v>
      </c>
      <c r="E75" s="84">
        <v>853</v>
      </c>
      <c r="F75" s="174">
        <f t="shared" si="3"/>
        <v>3000</v>
      </c>
      <c r="G75" s="175">
        <f>'Касс. план Обл. бюдж.'!E64</f>
        <v>0</v>
      </c>
      <c r="H75" s="175">
        <f>перевозка!E64</f>
        <v>0</v>
      </c>
      <c r="I75" s="175">
        <f>'Субсидия (50500)'!E63</f>
        <v>0</v>
      </c>
      <c r="J75" s="175">
        <f>'Касс.пл.Внеб.(50300)СВОД'!E71</f>
        <v>3000</v>
      </c>
      <c r="K75" s="175">
        <f>'Касс.пл.Мед.стр.(00000)'!E63</f>
        <v>0</v>
      </c>
      <c r="L75" s="281"/>
      <c r="M75" s="281"/>
    </row>
    <row r="76" spans="2:13" s="52" customFormat="1" ht="31.5" x14ac:dyDescent="0.2">
      <c r="B76" s="58" t="s">
        <v>64</v>
      </c>
      <c r="C76" s="85"/>
      <c r="D76" s="85">
        <v>300</v>
      </c>
      <c r="E76" s="85"/>
      <c r="F76" s="174">
        <f t="shared" si="3"/>
        <v>4219993</v>
      </c>
      <c r="G76" s="180">
        <f t="shared" ref="G76:M76" si="11">G78+G79+G80+G81</f>
        <v>2645893</v>
      </c>
      <c r="H76" s="180">
        <f t="shared" si="11"/>
        <v>0</v>
      </c>
      <c r="I76" s="180">
        <f t="shared" si="11"/>
        <v>0</v>
      </c>
      <c r="J76" s="180">
        <f t="shared" si="11"/>
        <v>1574100</v>
      </c>
      <c r="K76" s="180">
        <f t="shared" si="11"/>
        <v>0</v>
      </c>
      <c r="L76" s="320">
        <f t="shared" si="11"/>
        <v>0</v>
      </c>
      <c r="M76" s="320">
        <f t="shared" si="11"/>
        <v>0</v>
      </c>
    </row>
    <row r="77" spans="2:13" s="52" customFormat="1" ht="15" x14ac:dyDescent="0.2">
      <c r="B77" s="48" t="s">
        <v>32</v>
      </c>
      <c r="C77" s="84"/>
      <c r="D77" s="84"/>
      <c r="E77" s="84"/>
      <c r="F77" s="174"/>
      <c r="G77" s="175"/>
      <c r="H77" s="175"/>
      <c r="I77" s="175"/>
      <c r="J77" s="175"/>
      <c r="K77" s="175"/>
      <c r="L77" s="281"/>
      <c r="M77" s="281"/>
    </row>
    <row r="78" spans="2:13" s="52" customFormat="1" ht="15" x14ac:dyDescent="0.2">
      <c r="B78" s="48" t="s">
        <v>66</v>
      </c>
      <c r="C78" s="84"/>
      <c r="D78" s="84">
        <v>310</v>
      </c>
      <c r="E78" s="84">
        <v>244</v>
      </c>
      <c r="F78" s="174">
        <f t="shared" si="3"/>
        <v>30000</v>
      </c>
      <c r="G78" s="175">
        <f>'Касс. план Обл. бюдж.'!E67</f>
        <v>0</v>
      </c>
      <c r="H78" s="175">
        <f>перевозка!E67</f>
        <v>0</v>
      </c>
      <c r="I78" s="175">
        <f>'Субсидия (50500)'!E66</f>
        <v>0</v>
      </c>
      <c r="J78" s="175">
        <f>'Касс.пл.Внеб.(50300)СВОД'!E74</f>
        <v>30000</v>
      </c>
      <c r="K78" s="175">
        <f>'Касс.пл.Мед.стр.(00000)'!E66</f>
        <v>0</v>
      </c>
      <c r="L78" s="281"/>
      <c r="M78" s="281"/>
    </row>
    <row r="79" spans="2:13" s="52" customFormat="1" ht="30" x14ac:dyDescent="0.2">
      <c r="B79" s="48" t="s">
        <v>68</v>
      </c>
      <c r="C79" s="84"/>
      <c r="D79" s="84">
        <v>320</v>
      </c>
      <c r="E79" s="84"/>
      <c r="F79" s="174">
        <f t="shared" si="3"/>
        <v>0</v>
      </c>
      <c r="G79" s="175">
        <f>'Касс. план Обл. бюдж.'!E68</f>
        <v>0</v>
      </c>
      <c r="H79" s="175">
        <f>перевозка!E68</f>
        <v>0</v>
      </c>
      <c r="I79" s="175">
        <f>'Субсидия (50500)'!E67</f>
        <v>0</v>
      </c>
      <c r="J79" s="175">
        <f>'Касс.пл.Внеб.(50300)СВОД'!E75</f>
        <v>0</v>
      </c>
      <c r="K79" s="175">
        <f>'Касс.пл.Мед.стр.(00000)'!E67</f>
        <v>0</v>
      </c>
      <c r="L79" s="281">
        <v>0</v>
      </c>
      <c r="M79" s="281">
        <v>0</v>
      </c>
    </row>
    <row r="80" spans="2:13" s="52" customFormat="1" ht="30" x14ac:dyDescent="0.2">
      <c r="B80" s="48" t="s">
        <v>80</v>
      </c>
      <c r="C80" s="84"/>
      <c r="D80" s="84">
        <v>330</v>
      </c>
      <c r="E80" s="84"/>
      <c r="F80" s="174">
        <f t="shared" si="3"/>
        <v>0</v>
      </c>
      <c r="G80" s="175">
        <f>'Касс. план Обл. бюдж.'!E69</f>
        <v>0</v>
      </c>
      <c r="H80" s="175">
        <f>перевозка!E69</f>
        <v>0</v>
      </c>
      <c r="I80" s="175">
        <f>'Субсидия (50500)'!E68</f>
        <v>0</v>
      </c>
      <c r="J80" s="175">
        <f>'Касс.пл.Внеб.(50300)СВОД'!E76</f>
        <v>0</v>
      </c>
      <c r="K80" s="175">
        <f>'Касс.пл.Мед.стр.(00000)'!E68</f>
        <v>0</v>
      </c>
      <c r="L80" s="281">
        <v>0</v>
      </c>
      <c r="M80" s="281">
        <v>0</v>
      </c>
    </row>
    <row r="81" spans="2:13" s="52" customFormat="1" ht="30" x14ac:dyDescent="0.2">
      <c r="B81" s="48" t="s">
        <v>70</v>
      </c>
      <c r="C81" s="84"/>
      <c r="D81" s="84">
        <v>340</v>
      </c>
      <c r="E81" s="84">
        <v>244</v>
      </c>
      <c r="F81" s="174">
        <f t="shared" si="3"/>
        <v>4189993</v>
      </c>
      <c r="G81" s="175">
        <f>'Касс. план Обл. бюдж.'!E70</f>
        <v>2645893</v>
      </c>
      <c r="H81" s="175">
        <f>перевозка!E70</f>
        <v>0</v>
      </c>
      <c r="I81" s="175">
        <f>'Субсидия (50500)'!E69</f>
        <v>0</v>
      </c>
      <c r="J81" s="175">
        <f>'Касс.пл.Внеб.(50300)СВОД'!E77</f>
        <v>1544100</v>
      </c>
      <c r="K81" s="175">
        <f>'Касс.пл.Мед.стр.(00000)'!E69</f>
        <v>0</v>
      </c>
      <c r="L81" s="281"/>
      <c r="M81" s="281"/>
    </row>
    <row r="82" spans="2:13" s="52" customFormat="1" ht="15" x14ac:dyDescent="0.2">
      <c r="B82" s="96" t="s">
        <v>32</v>
      </c>
      <c r="C82" s="84"/>
      <c r="D82" s="84"/>
      <c r="E82" s="84"/>
      <c r="F82" s="174"/>
      <c r="G82" s="175"/>
      <c r="H82" s="175"/>
      <c r="I82" s="175"/>
      <c r="J82" s="175"/>
      <c r="K82" s="175"/>
      <c r="L82" s="281"/>
      <c r="M82" s="281"/>
    </row>
    <row r="83" spans="2:13" s="52" customFormat="1" ht="15" x14ac:dyDescent="0.2">
      <c r="B83" s="110" t="s">
        <v>154</v>
      </c>
      <c r="C83" s="84"/>
      <c r="D83" s="84"/>
      <c r="E83" s="84"/>
      <c r="F83" s="174">
        <f t="shared" si="3"/>
        <v>3374993</v>
      </c>
      <c r="G83" s="175">
        <f>'Касс. план Обл. бюдж.'!E72</f>
        <v>1830893</v>
      </c>
      <c r="H83" s="175">
        <f>перевозка!E72</f>
        <v>0</v>
      </c>
      <c r="I83" s="175">
        <f>'Субсидия (50500)'!E71</f>
        <v>0</v>
      </c>
      <c r="J83" s="175">
        <f>'Касс.пл.Внеб.(50300)СВОД'!E79</f>
        <v>1544100</v>
      </c>
      <c r="K83" s="175">
        <f>'Касс.пл.Мед.стр.(00000)'!E71</f>
        <v>0</v>
      </c>
      <c r="L83" s="281"/>
      <c r="M83" s="281"/>
    </row>
    <row r="84" spans="2:13" s="52" customFormat="1" ht="15" x14ac:dyDescent="0.2">
      <c r="B84" s="110" t="s">
        <v>155</v>
      </c>
      <c r="C84" s="84"/>
      <c r="D84" s="84"/>
      <c r="E84" s="84"/>
      <c r="F84" s="174">
        <f t="shared" si="3"/>
        <v>75000</v>
      </c>
      <c r="G84" s="175">
        <f>'Касс. план Обл. бюдж.'!E73</f>
        <v>75000</v>
      </c>
      <c r="H84" s="175">
        <f>перевозка!E73</f>
        <v>0</v>
      </c>
      <c r="I84" s="175">
        <f>'Субсидия (50500)'!E72</f>
        <v>0</v>
      </c>
      <c r="J84" s="175">
        <f>'Касс.пл.Внеб.(50300)СВОД'!E80</f>
        <v>0</v>
      </c>
      <c r="K84" s="175">
        <f>'Касс.пл.Мед.стр.(00000)'!E72</f>
        <v>0</v>
      </c>
      <c r="L84" s="281"/>
      <c r="M84" s="281"/>
    </row>
    <row r="85" spans="2:13" s="52" customFormat="1" ht="15" x14ac:dyDescent="0.2">
      <c r="B85" s="110" t="s">
        <v>156</v>
      </c>
      <c r="C85" s="84"/>
      <c r="D85" s="84"/>
      <c r="E85" s="84"/>
      <c r="F85" s="174">
        <f t="shared" si="3"/>
        <v>350000</v>
      </c>
      <c r="G85" s="175">
        <f>'Касс. план Обл. бюдж.'!E74</f>
        <v>350000</v>
      </c>
      <c r="H85" s="175">
        <f>перевозка!E74</f>
        <v>0</v>
      </c>
      <c r="I85" s="175">
        <f>'Субсидия (50500)'!E73</f>
        <v>0</v>
      </c>
      <c r="J85" s="175">
        <f>'Касс.пл.Внеб.(50300)СВОД'!E81</f>
        <v>0</v>
      </c>
      <c r="K85" s="175">
        <f>'Касс.пл.Мед.стр.(00000)'!E73</f>
        <v>0</v>
      </c>
      <c r="L85" s="281"/>
      <c r="M85" s="281"/>
    </row>
    <row r="86" spans="2:13" s="52" customFormat="1" ht="15" x14ac:dyDescent="0.2">
      <c r="B86" s="110" t="s">
        <v>157</v>
      </c>
      <c r="C86" s="84"/>
      <c r="D86" s="84"/>
      <c r="E86" s="84"/>
      <c r="F86" s="174">
        <f t="shared" si="3"/>
        <v>240000</v>
      </c>
      <c r="G86" s="175">
        <f>'Касс. план Обл. бюдж.'!E75</f>
        <v>240000</v>
      </c>
      <c r="H86" s="175">
        <f>перевозка!E75</f>
        <v>0</v>
      </c>
      <c r="I86" s="175">
        <f>'Субсидия (50500)'!E74</f>
        <v>0</v>
      </c>
      <c r="J86" s="175">
        <f>'Касс.пл.Внеб.(50300)СВОД'!E82</f>
        <v>0</v>
      </c>
      <c r="K86" s="175">
        <f>'Касс.пл.Мед.стр.(00000)'!E74</f>
        <v>0</v>
      </c>
      <c r="L86" s="281"/>
      <c r="M86" s="281"/>
    </row>
    <row r="87" spans="2:13" s="52" customFormat="1" ht="31.5" x14ac:dyDescent="0.2">
      <c r="B87" s="58" t="s">
        <v>72</v>
      </c>
      <c r="C87" s="85"/>
      <c r="D87" s="85">
        <v>500</v>
      </c>
      <c r="E87" s="85"/>
      <c r="F87" s="174">
        <f t="shared" si="3"/>
        <v>0</v>
      </c>
      <c r="G87" s="175">
        <f>G89+G90</f>
        <v>0</v>
      </c>
      <c r="H87" s="175">
        <f>H89+H90</f>
        <v>0</v>
      </c>
      <c r="I87" s="180">
        <f>I89+I90</f>
        <v>0</v>
      </c>
      <c r="J87" s="180">
        <f>J89+J90</f>
        <v>0</v>
      </c>
      <c r="K87" s="180"/>
      <c r="L87" s="281"/>
      <c r="M87" s="281"/>
    </row>
    <row r="88" spans="2:13" s="52" customFormat="1" ht="15" x14ac:dyDescent="0.2">
      <c r="B88" s="48" t="s">
        <v>32</v>
      </c>
      <c r="C88" s="84"/>
      <c r="D88" s="84"/>
      <c r="E88" s="84"/>
      <c r="F88" s="174">
        <f t="shared" si="3"/>
        <v>0</v>
      </c>
      <c r="G88" s="175"/>
      <c r="H88" s="175"/>
      <c r="I88" s="175"/>
      <c r="J88" s="175"/>
      <c r="K88" s="175"/>
      <c r="L88" s="281"/>
      <c r="M88" s="281"/>
    </row>
    <row r="89" spans="2:13" s="52" customFormat="1" ht="45" x14ac:dyDescent="0.2">
      <c r="B89" s="48" t="s">
        <v>74</v>
      </c>
      <c r="C89" s="84"/>
      <c r="D89" s="84">
        <v>520</v>
      </c>
      <c r="E89" s="84"/>
      <c r="F89" s="174">
        <f t="shared" si="3"/>
        <v>0</v>
      </c>
      <c r="G89" s="175">
        <f>'Касс. план Обл. бюдж.'!E78</f>
        <v>0</v>
      </c>
      <c r="H89" s="175">
        <f>перевозка!E78</f>
        <v>0</v>
      </c>
      <c r="I89" s="175">
        <f>'Субсидия (50500)'!E77</f>
        <v>0</v>
      </c>
      <c r="J89" s="175">
        <f>'Касс.пл.Внеб.(50300)СВОД'!E85</f>
        <v>0</v>
      </c>
      <c r="K89" s="175">
        <f>'Касс.пл.Мед.стр.(00000)'!E77</f>
        <v>0</v>
      </c>
      <c r="L89" s="281"/>
      <c r="M89" s="281"/>
    </row>
    <row r="90" spans="2:13" s="52" customFormat="1" ht="30" x14ac:dyDescent="0.2">
      <c r="B90" s="48" t="s">
        <v>76</v>
      </c>
      <c r="C90" s="84"/>
      <c r="D90" s="84">
        <v>530</v>
      </c>
      <c r="E90" s="84"/>
      <c r="F90" s="174">
        <f t="shared" si="3"/>
        <v>0</v>
      </c>
      <c r="G90" s="175">
        <f>'Касс. план Обл. бюдж.'!E79</f>
        <v>0</v>
      </c>
      <c r="H90" s="175">
        <f>перевозка!E79</f>
        <v>0</v>
      </c>
      <c r="I90" s="175">
        <f>'Субсидия (50500)'!E78</f>
        <v>0</v>
      </c>
      <c r="J90" s="175">
        <f>'Касс.пл.Внеб.(50300)СВОД'!E86</f>
        <v>0</v>
      </c>
      <c r="K90" s="175">
        <f>'Касс.пл.Мед.стр.(00000)'!E78</f>
        <v>0</v>
      </c>
      <c r="L90" s="281"/>
      <c r="M90" s="281"/>
    </row>
    <row r="91" spans="2:13" s="52" customFormat="1" ht="15" x14ac:dyDescent="0.2">
      <c r="B91" s="48" t="s">
        <v>78</v>
      </c>
      <c r="C91" s="84"/>
      <c r="D91" s="84"/>
      <c r="E91" s="84"/>
      <c r="F91" s="174">
        <f>G91+H91+I91+J91+K91</f>
        <v>0</v>
      </c>
      <c r="G91" s="175">
        <f>'Касс. план Обл. бюдж.'!E80</f>
        <v>0</v>
      </c>
      <c r="H91" s="175">
        <f>перевозка!E80</f>
        <v>0</v>
      </c>
      <c r="I91" s="175">
        <f>'Субсидия (50500)'!E79</f>
        <v>0</v>
      </c>
      <c r="J91" s="175">
        <f>'Касс.пл.Внеб.(50300)СВОД'!E87</f>
        <v>0</v>
      </c>
      <c r="K91" s="175">
        <f>'Касс.пл.Мед.стр.(00000)'!E79</f>
        <v>0</v>
      </c>
      <c r="L91" s="281"/>
      <c r="M91" s="281"/>
    </row>
    <row r="92" spans="2:13" s="52" customFormat="1" ht="15" x14ac:dyDescent="0.2">
      <c r="B92" s="48" t="s">
        <v>79</v>
      </c>
      <c r="C92" s="84"/>
      <c r="D92" s="84" t="s">
        <v>36</v>
      </c>
      <c r="E92" s="84"/>
      <c r="F92" s="174">
        <f>G92+H92+I92+J92+K92</f>
        <v>0</v>
      </c>
      <c r="G92" s="175">
        <f>'Касс. план Обл. бюдж.'!E81</f>
        <v>0</v>
      </c>
      <c r="H92" s="175">
        <f>перевозка!E81</f>
        <v>0</v>
      </c>
      <c r="I92" s="175">
        <f>'Субсидия (50500)'!E80</f>
        <v>0</v>
      </c>
      <c r="J92" s="175">
        <f>'Касс.пл.Внеб.(50300)СВОД'!E88</f>
        <v>0</v>
      </c>
      <c r="K92" s="175">
        <f>'Касс.пл.Мед.стр.(00000)'!E80</f>
        <v>0</v>
      </c>
      <c r="L92" s="281"/>
      <c r="M92" s="281"/>
    </row>
  </sheetData>
  <sheetProtection sheet="1" formatCells="0" formatColumns="0" formatRows="0" insertHyperlinks="0" sort="0" autoFilter="0" pivotTables="0"/>
  <mergeCells count="15">
    <mergeCell ref="L1:M1"/>
    <mergeCell ref="B3:M3"/>
    <mergeCell ref="B5:M5"/>
    <mergeCell ref="B6:M6"/>
    <mergeCell ref="F8:F9"/>
    <mergeCell ref="G8:H8"/>
    <mergeCell ref="L8:L9"/>
    <mergeCell ref="M8:M9"/>
    <mergeCell ref="E8:E9"/>
    <mergeCell ref="I8:I9"/>
    <mergeCell ref="J8:J9"/>
    <mergeCell ref="K8:K9"/>
    <mergeCell ref="B8:B9"/>
    <mergeCell ref="D8:D9"/>
    <mergeCell ref="C8:C9"/>
  </mergeCells>
  <phoneticPr fontId="4" type="noConversion"/>
  <pageMargins left="1.1811023622047245" right="0.39370078740157483" top="0.39370078740157483" bottom="0.39370078740157483" header="0.15748031496062992" footer="0.15748031496062992"/>
  <pageSetup paperSize="9" scale="37" orientation="portrait" r:id="rId1"/>
  <headerFooter>
    <oddFooter>&amp;C&amp;P</oddFooter>
  </headerFooter>
  <ignoredErrors>
    <ignoredError sqref="C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H83"/>
  <sheetViews>
    <sheetView view="pageBreakPreview" topLeftCell="A13" zoomScaleNormal="70" zoomScaleSheetLayoutView="100" workbookViewId="0">
      <selection activeCell="B12" sqref="B12:Q12"/>
    </sheetView>
  </sheetViews>
  <sheetFormatPr defaultColWidth="9.140625" defaultRowHeight="12.75" x14ac:dyDescent="0.2"/>
  <cols>
    <col min="1" max="1" width="1.5703125" style="30" customWidth="1"/>
    <col min="2" max="2" width="54.7109375" style="30" customWidth="1"/>
    <col min="3" max="4" width="11.42578125" style="30" customWidth="1"/>
    <col min="5" max="5" width="16" style="30" customWidth="1"/>
    <col min="6" max="6" width="15.5703125" style="30" customWidth="1"/>
    <col min="7" max="7" width="15.7109375" style="30" customWidth="1"/>
    <col min="8" max="16" width="16.140625" style="30" customWidth="1"/>
    <col min="17" max="17" width="17" style="30" customWidth="1"/>
    <col min="18" max="16384" width="9.140625" style="30"/>
  </cols>
  <sheetData>
    <row r="1" spans="2:34" x14ac:dyDescent="0.2">
      <c r="H1" s="204"/>
      <c r="I1" s="204"/>
      <c r="J1" s="204"/>
      <c r="K1" s="29"/>
      <c r="L1" s="29"/>
      <c r="M1" s="29"/>
      <c r="N1" s="29"/>
      <c r="O1" s="29"/>
      <c r="P1" s="443" t="s">
        <v>269</v>
      </c>
      <c r="Q1" s="443"/>
      <c r="R1" s="66"/>
      <c r="S1" s="66"/>
    </row>
    <row r="2" spans="2:34" ht="12.75" customHeight="1" x14ac:dyDescent="0.2">
      <c r="F2" s="29"/>
      <c r="H2" s="204"/>
      <c r="I2" s="204"/>
      <c r="J2" s="204"/>
      <c r="K2" s="444"/>
      <c r="L2" s="444"/>
      <c r="M2" s="444"/>
      <c r="N2" s="444"/>
      <c r="O2" s="444"/>
      <c r="P2" s="444"/>
      <c r="Q2" s="444"/>
    </row>
    <row r="3" spans="2:34" x14ac:dyDescent="0.2">
      <c r="F3" s="29"/>
      <c r="G3" s="29"/>
      <c r="H3" s="204"/>
      <c r="I3" s="204"/>
      <c r="J3" s="204"/>
      <c r="K3" s="29"/>
      <c r="L3" s="29"/>
      <c r="M3" s="29"/>
      <c r="N3" s="29"/>
      <c r="O3" s="29"/>
      <c r="P3" s="29"/>
      <c r="Q3" s="196"/>
    </row>
    <row r="4" spans="2:34" ht="13.15" customHeight="1" x14ac:dyDescent="0.2">
      <c r="G4" s="67"/>
      <c r="H4" s="204"/>
      <c r="I4" s="204"/>
      <c r="J4" s="204"/>
      <c r="K4" s="67"/>
      <c r="L4" s="67"/>
      <c r="M4" s="67"/>
      <c r="N4" s="67"/>
      <c r="O4" s="445" t="s">
        <v>218</v>
      </c>
      <c r="P4" s="445"/>
      <c r="Q4" s="67"/>
    </row>
    <row r="5" spans="2:34" ht="16.5" customHeight="1" x14ac:dyDescent="0.2">
      <c r="F5" s="32"/>
      <c r="G5" s="68"/>
      <c r="H5" s="204"/>
      <c r="I5" s="204"/>
      <c r="J5" s="204"/>
      <c r="K5" s="189"/>
      <c r="L5" s="189"/>
      <c r="M5" s="189"/>
      <c r="N5" s="190"/>
      <c r="O5" s="190" t="s">
        <v>237</v>
      </c>
      <c r="P5" s="190"/>
      <c r="Q5" s="190"/>
      <c r="R5" s="32"/>
      <c r="S5" s="32"/>
    </row>
    <row r="6" spans="2:34" ht="11.25" customHeight="1" x14ac:dyDescent="0.2">
      <c r="F6" s="32"/>
      <c r="G6" s="68"/>
      <c r="H6" s="204"/>
      <c r="I6" s="204"/>
      <c r="J6" s="204"/>
      <c r="K6" s="29"/>
      <c r="L6" s="29"/>
      <c r="M6" s="29"/>
      <c r="N6" s="29"/>
      <c r="O6" s="446" t="s">
        <v>219</v>
      </c>
      <c r="P6" s="446"/>
      <c r="Q6" s="68"/>
      <c r="R6" s="32"/>
      <c r="S6" s="32"/>
    </row>
    <row r="7" spans="2:34" ht="15" customHeight="1" x14ac:dyDescent="0.2">
      <c r="F7" s="69" t="s">
        <v>229</v>
      </c>
      <c r="G7" s="69"/>
      <c r="H7" s="204"/>
      <c r="I7" s="204"/>
      <c r="J7" s="204"/>
      <c r="K7" s="69"/>
      <c r="L7" s="69"/>
      <c r="M7" s="69"/>
      <c r="N7" s="447" t="s">
        <v>253</v>
      </c>
      <c r="O7" s="447"/>
      <c r="P7" s="447"/>
      <c r="Q7" s="447"/>
      <c r="R7" s="32"/>
      <c r="S7" s="32"/>
    </row>
    <row r="8" spans="2:34" ht="10.9" customHeight="1" x14ac:dyDescent="0.2">
      <c r="F8" s="32"/>
      <c r="G8" s="69"/>
      <c r="H8" s="201"/>
      <c r="I8" s="201"/>
      <c r="J8" s="201"/>
      <c r="K8" s="428" t="s">
        <v>124</v>
      </c>
      <c r="L8" s="428"/>
      <c r="M8" s="428"/>
      <c r="N8" s="428"/>
      <c r="O8" s="428"/>
      <c r="P8" s="428"/>
      <c r="Q8" s="428"/>
      <c r="R8" s="32"/>
      <c r="S8" s="32"/>
    </row>
    <row r="9" spans="2:34" x14ac:dyDescent="0.2">
      <c r="F9" s="203"/>
      <c r="G9" s="203"/>
      <c r="H9" s="202"/>
      <c r="I9" s="202"/>
      <c r="J9" s="202"/>
      <c r="K9"/>
      <c r="L9" s="83"/>
      <c r="M9" s="83"/>
      <c r="N9" s="83"/>
      <c r="O9" s="191" t="s">
        <v>263</v>
      </c>
      <c r="P9" s="199" t="s">
        <v>261</v>
      </c>
      <c r="Q9" s="70" t="s">
        <v>220</v>
      </c>
      <c r="R9" s="32"/>
      <c r="S9" s="32"/>
    </row>
    <row r="10" spans="2:34" x14ac:dyDescent="0.2"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2:34" ht="18" x14ac:dyDescent="0.2">
      <c r="B11" s="429" t="s">
        <v>108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</row>
    <row r="12" spans="2:34" ht="32.25" customHeight="1" x14ac:dyDescent="0.2">
      <c r="B12" s="431" t="s">
        <v>147</v>
      </c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</row>
    <row r="13" spans="2:34" ht="16.5" x14ac:dyDescent="0.2">
      <c r="B13" s="432" t="s">
        <v>107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</row>
    <row r="14" spans="2:34" ht="12.75" customHeight="1" x14ac:dyDescent="0.2">
      <c r="B14" s="433" t="str">
        <f>'Заголовочный раздел'!B19:V19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2"/>
      <c r="AE14" s="32"/>
      <c r="AF14" s="32"/>
      <c r="AG14" s="32"/>
      <c r="AH14" s="32"/>
    </row>
    <row r="15" spans="2:34" ht="16.5" x14ac:dyDescent="0.2">
      <c r="B15" s="430" t="s">
        <v>4</v>
      </c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2:34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2:17" x14ac:dyDescent="0.2">
      <c r="B17" s="434" t="s">
        <v>11</v>
      </c>
      <c r="C17" s="436" t="s">
        <v>35</v>
      </c>
      <c r="D17" s="436" t="s">
        <v>165</v>
      </c>
      <c r="E17" s="438" t="s">
        <v>151</v>
      </c>
      <c r="F17" s="440" t="s">
        <v>98</v>
      </c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2"/>
    </row>
    <row r="18" spans="2:17" ht="18" customHeight="1" x14ac:dyDescent="0.2">
      <c r="B18" s="435"/>
      <c r="C18" s="437"/>
      <c r="D18" s="437"/>
      <c r="E18" s="439"/>
      <c r="F18" s="34" t="s">
        <v>226</v>
      </c>
      <c r="G18" s="34" t="s">
        <v>227</v>
      </c>
      <c r="H18" s="34" t="s">
        <v>195</v>
      </c>
      <c r="I18" s="195" t="s">
        <v>196</v>
      </c>
      <c r="J18" s="195" t="s">
        <v>197</v>
      </c>
      <c r="K18" s="195" t="s">
        <v>198</v>
      </c>
      <c r="L18" s="195" t="s">
        <v>199</v>
      </c>
      <c r="M18" s="195" t="s">
        <v>228</v>
      </c>
      <c r="N18" s="195" t="s">
        <v>201</v>
      </c>
      <c r="O18" s="195" t="s">
        <v>202</v>
      </c>
      <c r="P18" s="195" t="s">
        <v>203</v>
      </c>
      <c r="Q18" s="34" t="s">
        <v>204</v>
      </c>
    </row>
    <row r="19" spans="2:17" ht="18" customHeight="1" x14ac:dyDescent="0.2">
      <c r="B19" s="35" t="s">
        <v>97</v>
      </c>
      <c r="C19" s="36"/>
      <c r="D19" s="36"/>
      <c r="E19" s="74">
        <f>'Касс. план Обл. бюдж.'!E19+перевозка!E19</f>
        <v>0</v>
      </c>
      <c r="F19" s="74">
        <f>'Касс. план Обл. бюдж.'!F19+перевозка!F19</f>
        <v>0</v>
      </c>
      <c r="G19" s="74">
        <f>'Касс. план Обл. бюдж.'!G19+перевозка!G19</f>
        <v>0</v>
      </c>
      <c r="H19" s="74">
        <f>'Касс. план Обл. бюдж.'!H19+перевозка!H19</f>
        <v>0</v>
      </c>
      <c r="I19" s="74">
        <f>'Касс. план Обл. бюдж.'!I19+перевозка!I19</f>
        <v>0</v>
      </c>
      <c r="J19" s="74">
        <f>'Касс. план Обл. бюдж.'!J19+перевозка!J19</f>
        <v>0</v>
      </c>
      <c r="K19" s="74">
        <f>'Касс. план Обл. бюдж.'!K19+перевозка!K19</f>
        <v>0</v>
      </c>
      <c r="L19" s="74">
        <f>'Касс. план Обл. бюдж.'!L19+перевозка!L19</f>
        <v>0</v>
      </c>
      <c r="M19" s="74">
        <f>'Касс. план Обл. бюдж.'!M19+перевозка!M19</f>
        <v>0</v>
      </c>
      <c r="N19" s="74">
        <f>'Касс. план Обл. бюдж.'!N19+перевозка!N19</f>
        <v>0</v>
      </c>
      <c r="O19" s="74">
        <f>'Касс. план Обл. бюдж.'!O19+перевозка!O19</f>
        <v>0</v>
      </c>
      <c r="P19" s="74">
        <f>'Касс. план Обл. бюдж.'!P19+перевозка!P19</f>
        <v>0</v>
      </c>
      <c r="Q19" s="74">
        <f>'Касс. план Обл. бюдж.'!Q19+перевозка!Q19</f>
        <v>0</v>
      </c>
    </row>
    <row r="20" spans="2:17" ht="18" customHeight="1" x14ac:dyDescent="0.2">
      <c r="B20" s="35" t="s">
        <v>102</v>
      </c>
      <c r="C20" s="36">
        <v>130</v>
      </c>
      <c r="D20" s="36"/>
      <c r="E20" s="74">
        <f>'Касс. план Обл. бюдж.'!E20+перевозка!E20</f>
        <v>38600000</v>
      </c>
      <c r="F20" s="74">
        <f>'Касс. план Обл. бюдж.'!F20+перевозка!F20</f>
        <v>2582543</v>
      </c>
      <c r="G20" s="74">
        <f>'Касс. план Обл. бюдж.'!G20+перевозка!G20</f>
        <v>2783911</v>
      </c>
      <c r="H20" s="74">
        <f>'Касс. план Обл. бюдж.'!H20+перевозка!H20</f>
        <v>2895896</v>
      </c>
      <c r="I20" s="74">
        <f>'Касс. план Обл. бюдж.'!I20+перевозка!I20</f>
        <v>3661059</v>
      </c>
      <c r="J20" s="74">
        <f>'Касс. план Обл. бюдж.'!J20+перевозка!J20</f>
        <v>2488554</v>
      </c>
      <c r="K20" s="74">
        <f>'Касс. план Обл. бюдж.'!K20+перевозка!K20</f>
        <v>4290569</v>
      </c>
      <c r="L20" s="74">
        <f>'Касс. план Обл. бюдж.'!L20+перевозка!L20</f>
        <v>3822743</v>
      </c>
      <c r="M20" s="74">
        <f>'Касс. план Обл. бюдж.'!M20+перевозка!M20</f>
        <v>3079492</v>
      </c>
      <c r="N20" s="74">
        <f>'Касс. план Обл. бюдж.'!N20+перевозка!N20</f>
        <v>3166577</v>
      </c>
      <c r="O20" s="74">
        <f>'Касс. план Обл. бюдж.'!O20+перевозка!O20</f>
        <v>3606230</v>
      </c>
      <c r="P20" s="74">
        <f>'Касс. план Обл. бюдж.'!P20+перевозка!P20</f>
        <v>3069259</v>
      </c>
      <c r="Q20" s="74">
        <f>'Касс. план Обл. бюдж.'!Q20+перевозка!Q20</f>
        <v>3153167</v>
      </c>
    </row>
    <row r="21" spans="2:17" ht="13.15" customHeight="1" x14ac:dyDescent="0.2">
      <c r="B21" s="35" t="s">
        <v>33</v>
      </c>
      <c r="C21" s="36"/>
      <c r="D21" s="36"/>
      <c r="E21" s="74">
        <f>'Касс. план Обл. бюдж.'!E21+перевозка!E21</f>
        <v>0</v>
      </c>
      <c r="F21" s="74">
        <f>'Касс. план Обл. бюдж.'!F21+перевозка!F21</f>
        <v>0</v>
      </c>
      <c r="G21" s="74">
        <f>'Касс. план Обл. бюдж.'!G21+перевозка!G21</f>
        <v>0</v>
      </c>
      <c r="H21" s="74">
        <f>'Касс. план Обл. бюдж.'!H21+перевозка!H21</f>
        <v>0</v>
      </c>
      <c r="I21" s="74">
        <f>'Касс. план Обл. бюдж.'!I21+перевозка!I21</f>
        <v>0</v>
      </c>
      <c r="J21" s="74">
        <f>'Касс. план Обл. бюдж.'!J21+перевозка!J21</f>
        <v>0</v>
      </c>
      <c r="K21" s="74">
        <f>'Касс. план Обл. бюдж.'!K21+перевозка!K21</f>
        <v>0</v>
      </c>
      <c r="L21" s="74">
        <f>'Касс. план Обл. бюдж.'!L21+перевозка!L21</f>
        <v>0</v>
      </c>
      <c r="M21" s="74">
        <f>'Касс. план Обл. бюдж.'!M21+перевозка!M21</f>
        <v>0</v>
      </c>
      <c r="N21" s="74">
        <f>'Касс. план Обл. бюдж.'!N21+перевозка!N21</f>
        <v>0</v>
      </c>
      <c r="O21" s="74">
        <f>'Касс. план Обл. бюдж.'!O21+перевозка!O21</f>
        <v>0</v>
      </c>
      <c r="P21" s="74">
        <f>'Касс. план Обл. бюдж.'!P21+перевозка!P21</f>
        <v>0</v>
      </c>
      <c r="Q21" s="74">
        <f>'Касс. план Обл. бюдж.'!Q21+перевозка!Q21</f>
        <v>0</v>
      </c>
    </row>
    <row r="22" spans="2:17" ht="18" customHeight="1" x14ac:dyDescent="0.2">
      <c r="B22" s="35" t="s">
        <v>110</v>
      </c>
      <c r="C22" s="36"/>
      <c r="D22" s="36"/>
      <c r="E22" s="74">
        <f>'Касс. план Обл. бюдж.'!E20</f>
        <v>38600000</v>
      </c>
      <c r="F22" s="74">
        <f>'Касс. план Обл. бюдж.'!F20</f>
        <v>2582543</v>
      </c>
      <c r="G22" s="74">
        <f>'Касс. план Обл. бюдж.'!G20</f>
        <v>2783911</v>
      </c>
      <c r="H22" s="74">
        <f>'Касс. план Обл. бюдж.'!H20</f>
        <v>2895896</v>
      </c>
      <c r="I22" s="74">
        <f>'Касс. план Обл. бюдж.'!I20</f>
        <v>3661059</v>
      </c>
      <c r="J22" s="74">
        <f>'Касс. план Обл. бюдж.'!J20</f>
        <v>2488554</v>
      </c>
      <c r="K22" s="74">
        <f>'Касс. план Обл. бюдж.'!K20</f>
        <v>4290569</v>
      </c>
      <c r="L22" s="74">
        <f>'Касс. план Обл. бюдж.'!L20</f>
        <v>3822743</v>
      </c>
      <c r="M22" s="74">
        <f>'Касс. план Обл. бюдж.'!M20</f>
        <v>3079492</v>
      </c>
      <c r="N22" s="74">
        <f>'Касс. план Обл. бюдж.'!N20</f>
        <v>3166577</v>
      </c>
      <c r="O22" s="74">
        <f>'Касс. план Обл. бюдж.'!O20</f>
        <v>3606230</v>
      </c>
      <c r="P22" s="74">
        <f>'Касс. план Обл. бюдж.'!P22+перевозка!P22</f>
        <v>3069259</v>
      </c>
      <c r="Q22" s="74">
        <f>'Касс. план Обл. бюдж.'!Q22+перевозка!Q22</f>
        <v>3153167</v>
      </c>
    </row>
    <row r="23" spans="2:17" ht="18" customHeight="1" x14ac:dyDescent="0.2">
      <c r="B23" s="35" t="s">
        <v>149</v>
      </c>
      <c r="C23" s="36"/>
      <c r="D23" s="36"/>
      <c r="E23" s="74">
        <f>перевозка!E20</f>
        <v>0</v>
      </c>
      <c r="F23" s="74">
        <f>перевозка!F20</f>
        <v>0</v>
      </c>
      <c r="G23" s="74">
        <f>перевозка!G20</f>
        <v>0</v>
      </c>
      <c r="H23" s="74">
        <f>перевозка!H20</f>
        <v>0</v>
      </c>
      <c r="I23" s="74">
        <f>перевозка!I20</f>
        <v>0</v>
      </c>
      <c r="J23" s="74">
        <f>перевозка!J20</f>
        <v>0</v>
      </c>
      <c r="K23" s="74">
        <f>перевозка!K20</f>
        <v>0</v>
      </c>
      <c r="L23" s="74">
        <f>перевозка!L20</f>
        <v>0</v>
      </c>
      <c r="M23" s="74">
        <f>перевозка!M20</f>
        <v>0</v>
      </c>
      <c r="N23" s="74">
        <f>перевозка!N20</f>
        <v>0</v>
      </c>
      <c r="O23" s="74">
        <f>перевозка!O20</f>
        <v>0</v>
      </c>
      <c r="P23" s="74">
        <f>'Касс. план Обл. бюдж.'!P23+перевозка!P23</f>
        <v>0</v>
      </c>
      <c r="Q23" s="74">
        <f>'Касс. план Обл. бюдж.'!Q23+перевозка!Q23</f>
        <v>0</v>
      </c>
    </row>
    <row r="24" spans="2:17" ht="21" customHeight="1" x14ac:dyDescent="0.2">
      <c r="B24" s="35" t="s">
        <v>38</v>
      </c>
      <c r="C24" s="37"/>
      <c r="D24" s="205"/>
      <c r="E24" s="74">
        <f>'Касс. план Обл. бюдж.'!E22+перевозка!E22</f>
        <v>38600000</v>
      </c>
      <c r="F24" s="74">
        <f>'Касс. план Обл. бюдж.'!F22+перевозка!F22</f>
        <v>2582543</v>
      </c>
      <c r="G24" s="74">
        <f>'Касс. план Обл. бюдж.'!G22+перевозка!G22</f>
        <v>2783911</v>
      </c>
      <c r="H24" s="74">
        <f>'Касс. план Обл. бюдж.'!H22+перевозка!H22</f>
        <v>2895896</v>
      </c>
      <c r="I24" s="74">
        <f>'Касс. план Обл. бюдж.'!I22+перевозка!I22</f>
        <v>3661059</v>
      </c>
      <c r="J24" s="74">
        <f>'Касс. план Обл. бюдж.'!J22+перевозка!J22</f>
        <v>2488554</v>
      </c>
      <c r="K24" s="74"/>
      <c r="L24" s="74">
        <f>'Касс. план Обл. бюдж.'!L22+перевозка!L22</f>
        <v>3822743</v>
      </c>
      <c r="M24" s="74">
        <f>'Касс. план Обл. бюдж.'!M22+перевозка!M22</f>
        <v>3079492</v>
      </c>
      <c r="N24" s="74">
        <f>'Касс. план Обл. бюдж.'!N22+перевозка!N22</f>
        <v>3166577</v>
      </c>
      <c r="O24" s="74">
        <f>'Касс. план Обл. бюдж.'!O22+перевозка!O22</f>
        <v>3606230</v>
      </c>
      <c r="P24" s="74">
        <f>'Касс. план Обл. бюдж.'!P22+перевозка!P22</f>
        <v>3069259</v>
      </c>
      <c r="Q24" s="74">
        <f>'Касс. план Обл. бюдж.'!Q22+перевозка!Q22</f>
        <v>3153167</v>
      </c>
    </row>
    <row r="25" spans="2:17" ht="13.9" customHeight="1" x14ac:dyDescent="0.2">
      <c r="B25" s="35" t="s">
        <v>33</v>
      </c>
      <c r="C25" s="37"/>
      <c r="D25" s="205"/>
      <c r="E25" s="74">
        <f>'Касс. план Обл. бюдж.'!E23+перевозка!E23</f>
        <v>0</v>
      </c>
      <c r="F25" s="74">
        <f>'Касс. план Обл. бюдж.'!F23+перевозка!F23</f>
        <v>0</v>
      </c>
      <c r="G25" s="74">
        <f>'Касс. план Обл. бюдж.'!G23+перевозка!G23</f>
        <v>0</v>
      </c>
      <c r="H25" s="74">
        <f>'Касс. план Обл. бюдж.'!H23+перевозка!H23</f>
        <v>0</v>
      </c>
      <c r="I25" s="74">
        <f>'Касс. план Обл. бюдж.'!I23+перевозка!I23</f>
        <v>0</v>
      </c>
      <c r="J25" s="74">
        <f>'Касс. план Обл. бюдж.'!J23+перевозка!J23</f>
        <v>0</v>
      </c>
      <c r="K25" s="74">
        <f>'Касс. план Обл. бюдж.'!K23+перевозка!K23</f>
        <v>0</v>
      </c>
      <c r="L25" s="74">
        <f>'Касс. план Обл. бюдж.'!L23+перевозка!L23</f>
        <v>0</v>
      </c>
      <c r="M25" s="74">
        <f>'Касс. план Обл. бюдж.'!M23+перевозка!M23</f>
        <v>0</v>
      </c>
      <c r="N25" s="74">
        <f>'Касс. план Обл. бюдж.'!N23+перевозка!N23</f>
        <v>0</v>
      </c>
      <c r="O25" s="74">
        <f>'Касс. план Обл. бюдж.'!O23+перевозка!O23</f>
        <v>0</v>
      </c>
      <c r="P25" s="74">
        <f>'Касс. план Обл. бюдж.'!P23+перевозка!P23</f>
        <v>0</v>
      </c>
      <c r="Q25" s="74">
        <f>'Касс. план Обл. бюдж.'!Q23+перевозка!Q23</f>
        <v>0</v>
      </c>
    </row>
    <row r="26" spans="2:17" s="40" customFormat="1" ht="27.6" customHeight="1" x14ac:dyDescent="0.2">
      <c r="B26" s="38" t="s">
        <v>101</v>
      </c>
      <c r="C26" s="39">
        <v>210</v>
      </c>
      <c r="D26" s="206"/>
      <c r="E26" s="74">
        <f>'Касс. план Обл. бюдж.'!E24+перевозка!E24</f>
        <v>32180931</v>
      </c>
      <c r="F26" s="74">
        <f>'Касс. план Обл. бюдж.'!F24+перевозка!F24</f>
        <v>2048892</v>
      </c>
      <c r="G26" s="74">
        <f>'Касс. план Обл. бюдж.'!G24+перевозка!G24</f>
        <v>2166590</v>
      </c>
      <c r="H26" s="74">
        <f>'Касс. план Обл. бюдж.'!H24+перевозка!H24</f>
        <v>2195000</v>
      </c>
      <c r="I26" s="74">
        <f>'Касс. план Обл. бюдж.'!I24+перевозка!I24</f>
        <v>2832498</v>
      </c>
      <c r="J26" s="74">
        <f>'Касс. план Обл. бюдж.'!J24+перевозка!J24</f>
        <v>2241418</v>
      </c>
      <c r="K26" s="74">
        <f>'Касс. план Обл. бюдж.'!K24+перевозка!K24</f>
        <v>3447483</v>
      </c>
      <c r="L26" s="74">
        <f>'Касс. план Обл. бюдж.'!L24+перевозка!L24</f>
        <v>3482267</v>
      </c>
      <c r="M26" s="74">
        <f>'Касс. план Обл. бюдж.'!M24+перевозка!M24</f>
        <v>2721821</v>
      </c>
      <c r="N26" s="74">
        <f>'Касс. план Обл. бюдж.'!N24+перевозка!N24</f>
        <v>2646941</v>
      </c>
      <c r="O26" s="74">
        <f>'Касс. план Обл. бюдж.'!O24+перевозка!O24</f>
        <v>3217459</v>
      </c>
      <c r="P26" s="74">
        <f>'Касс. план Обл. бюдж.'!P24+перевозка!P24</f>
        <v>2603238</v>
      </c>
      <c r="Q26" s="74">
        <f>'Касс. план Обл. бюдж.'!Q24+перевозка!Q24</f>
        <v>2577324</v>
      </c>
    </row>
    <row r="27" spans="2:17" ht="21" customHeight="1" x14ac:dyDescent="0.2">
      <c r="B27" s="41" t="s">
        <v>39</v>
      </c>
      <c r="C27" s="42" t="s">
        <v>40</v>
      </c>
      <c r="D27" s="212" t="s">
        <v>209</v>
      </c>
      <c r="E27" s="74">
        <f>'Касс. план Обл. бюдж.'!E25+перевозка!E25</f>
        <v>24781831</v>
      </c>
      <c r="F27" s="74">
        <f>'Касс. план Обл. бюдж.'!F25+перевозка!F25</f>
        <v>1573650</v>
      </c>
      <c r="G27" s="74">
        <f>'Касс. план Обл. бюдж.'!G25+перевозка!G25</f>
        <v>1662972</v>
      </c>
      <c r="H27" s="74">
        <f>'Касс. план Обл. бюдж.'!H25+перевозка!H25</f>
        <v>1684793</v>
      </c>
      <c r="I27" s="74">
        <f>'Касс. план Обл. бюдж.'!I25+перевозка!I25</f>
        <v>2174422</v>
      </c>
      <c r="J27" s="74">
        <f>'Касс. план Обл. бюдж.'!J25+перевозка!J25</f>
        <v>1720444</v>
      </c>
      <c r="K27" s="74">
        <f>'Касс. план Обл. бюдж.'!K25+перевозка!K25</f>
        <v>2646762</v>
      </c>
      <c r="L27" s="74">
        <f>'Касс. план Обл. бюдж.'!L25+перевозка!L25</f>
        <v>2673477</v>
      </c>
      <c r="M27" s="74">
        <f>'Касс. план Обл. бюдж.'!M25+перевозка!M25</f>
        <v>2089417</v>
      </c>
      <c r="N27" s="74">
        <f>'Касс. план Обл. бюдж.'!N25+перевозка!N25</f>
        <v>2031906</v>
      </c>
      <c r="O27" s="74">
        <f>'Касс. план Обл. бюдж.'!O25+перевозка!O25</f>
        <v>2470092</v>
      </c>
      <c r="P27" s="74">
        <f>'Касс. план Обл. бюдж.'!P25+перевозка!P25</f>
        <v>1998340</v>
      </c>
      <c r="Q27" s="74">
        <f>'Касс. план Обл. бюдж.'!Q25+перевозка!Q25</f>
        <v>2055556</v>
      </c>
    </row>
    <row r="28" spans="2:17" ht="21" customHeight="1" x14ac:dyDescent="0.2">
      <c r="B28" s="41" t="s">
        <v>41</v>
      </c>
      <c r="C28" s="43">
        <v>212</v>
      </c>
      <c r="D28" s="208">
        <v>112</v>
      </c>
      <c r="E28" s="74">
        <f>'Касс. план Обл. бюдж.'!E26+перевозка!E26</f>
        <v>15000</v>
      </c>
      <c r="F28" s="74">
        <f>'Касс. план Обл. бюдж.'!F26+перевозка!F26</f>
        <v>0</v>
      </c>
      <c r="G28" s="74">
        <f>'Касс. план Обл. бюдж.'!G26+перевозка!G26</f>
        <v>1400</v>
      </c>
      <c r="H28" s="74">
        <f>'Касс. план Обл. бюдж.'!H26+перевозка!H26</f>
        <v>1400</v>
      </c>
      <c r="I28" s="74">
        <f>'Касс. план Обл. бюдж.'!I26+перевозка!I26</f>
        <v>1400</v>
      </c>
      <c r="J28" s="74">
        <f>'Касс. план Обл. бюдж.'!J26+перевозка!J26</f>
        <v>1400</v>
      </c>
      <c r="K28" s="74">
        <f>'Касс. план Обл. бюдж.'!K26+перевозка!K26</f>
        <v>1400</v>
      </c>
      <c r="L28" s="74">
        <f>'Касс. план Обл. бюдж.'!L26+перевозка!L26</f>
        <v>1400</v>
      </c>
      <c r="M28" s="74">
        <f>'Касс. план Обл. бюдж.'!M26+перевозка!M26</f>
        <v>1400</v>
      </c>
      <c r="N28" s="74">
        <f>'Касс. план Обл. бюдж.'!N26+перевозка!N26</f>
        <v>1400</v>
      </c>
      <c r="O28" s="74">
        <f>'Касс. план Обл. бюдж.'!O26+перевозка!O26</f>
        <v>1400</v>
      </c>
      <c r="P28" s="74">
        <f>'Касс. план Обл. бюдж.'!P26+перевозка!P26</f>
        <v>1400</v>
      </c>
      <c r="Q28" s="74">
        <f>'Касс. план Обл. бюдж.'!Q26+перевозка!Q26</f>
        <v>1000</v>
      </c>
    </row>
    <row r="29" spans="2:17" ht="21" customHeight="1" x14ac:dyDescent="0.2">
      <c r="B29" s="41" t="s">
        <v>42</v>
      </c>
      <c r="C29" s="42" t="s">
        <v>43</v>
      </c>
      <c r="D29" s="212" t="s">
        <v>210</v>
      </c>
      <c r="E29" s="74">
        <f>'Касс. план Обл. бюдж.'!E27+перевозка!E27</f>
        <v>7384100</v>
      </c>
      <c r="F29" s="74">
        <f>'Касс. план Обл. бюдж.'!F27+перевозка!F27</f>
        <v>475242</v>
      </c>
      <c r="G29" s="74">
        <f>'Касс. план Обл. бюдж.'!G27+перевозка!G27</f>
        <v>502218</v>
      </c>
      <c r="H29" s="74">
        <f>'Касс. план Обл. бюдж.'!H27+перевозка!H27</f>
        <v>508807</v>
      </c>
      <c r="I29" s="74">
        <f>'Касс. план Обл. бюдж.'!I27+перевозка!I27</f>
        <v>656676</v>
      </c>
      <c r="J29" s="74">
        <f>'Касс. план Обл. бюдж.'!J27+перевозка!J27</f>
        <v>519574</v>
      </c>
      <c r="K29" s="74">
        <f>'Касс. план Обл. бюдж.'!K27+перевозка!K27</f>
        <v>799321</v>
      </c>
      <c r="L29" s="74">
        <f>'Касс. план Обл. бюдж.'!L27+перевозка!L27</f>
        <v>807390</v>
      </c>
      <c r="M29" s="74">
        <f>'Касс. план Обл. бюдж.'!M27+перевозка!M27</f>
        <v>631004</v>
      </c>
      <c r="N29" s="74">
        <f>'Касс. план Обл. бюдж.'!N27+перевозка!N27</f>
        <v>613635</v>
      </c>
      <c r="O29" s="74">
        <f>'Касс. план Обл. бюдж.'!O27+перевозка!O27</f>
        <v>745967</v>
      </c>
      <c r="P29" s="74">
        <f>'Касс. план Обл. бюдж.'!P27+перевозка!P27</f>
        <v>603498</v>
      </c>
      <c r="Q29" s="74">
        <f>'Касс. план Обл. бюдж.'!Q27+перевозка!Q27</f>
        <v>520768</v>
      </c>
    </row>
    <row r="30" spans="2:17" s="40" customFormat="1" ht="21" customHeight="1" x14ac:dyDescent="0.2">
      <c r="B30" s="38" t="s">
        <v>44</v>
      </c>
      <c r="C30" s="44" t="s">
        <v>45</v>
      </c>
      <c r="D30" s="209"/>
      <c r="E30" s="74">
        <f>'Касс. план Обл. бюдж.'!E28+перевозка!E28</f>
        <v>3771176</v>
      </c>
      <c r="F30" s="74">
        <f>'Касс. план Обл. бюдж.'!F28+перевозка!F28</f>
        <v>324826</v>
      </c>
      <c r="G30" s="74">
        <f>'Касс. план Обл. бюдж.'!G28+перевозка!G28</f>
        <v>444996</v>
      </c>
      <c r="H30" s="74">
        <f>'Касс. план Обл. бюдж.'!H28+перевозка!H28</f>
        <v>497571</v>
      </c>
      <c r="I30" s="74">
        <f>'Касс. план Обл. бюдж.'!I28+перевозка!I28</f>
        <v>576236</v>
      </c>
      <c r="J30" s="74">
        <f>'Касс. план Обл. бюдж.'!J28+перевозка!J28</f>
        <v>147136</v>
      </c>
      <c r="K30" s="74">
        <f>'Касс. план Обл. бюдж.'!K28+перевозка!K28</f>
        <v>357936</v>
      </c>
      <c r="L30" s="74">
        <f>'Касс. план Обл. бюдж.'!L28+перевозка!L28</f>
        <v>138151</v>
      </c>
      <c r="M30" s="74">
        <f>'Касс. план Обл. бюдж.'!M28+перевозка!M28</f>
        <v>145346</v>
      </c>
      <c r="N30" s="74">
        <f>'Касс. план Обл. бюдж.'!N28+перевозка!N28</f>
        <v>316811</v>
      </c>
      <c r="O30" s="74">
        <f>'Касс. план Обл. бюдж.'!O28+перевозка!O28</f>
        <v>186446</v>
      </c>
      <c r="P30" s="74">
        <f>'Касс. план Обл. бюдж.'!P28+перевозка!P28</f>
        <v>263696</v>
      </c>
      <c r="Q30" s="74">
        <f>'Касс. план Обл. бюдж.'!Q28+перевозка!Q28</f>
        <v>372025</v>
      </c>
    </row>
    <row r="31" spans="2:17" ht="12.75" customHeight="1" x14ac:dyDescent="0.2">
      <c r="B31" s="41" t="s">
        <v>32</v>
      </c>
      <c r="C31" s="45"/>
      <c r="D31" s="210"/>
      <c r="E31" s="74">
        <f>'Касс. план Обл. бюдж.'!E29+перевозка!E29</f>
        <v>0</v>
      </c>
      <c r="F31" s="74">
        <f>'Касс. план Обл. бюдж.'!F29+перевозка!F29</f>
        <v>0</v>
      </c>
      <c r="G31" s="74">
        <f>'Касс. план Обл. бюдж.'!G29+перевозка!G29</f>
        <v>0</v>
      </c>
      <c r="H31" s="74">
        <f>'Касс. план Обл. бюдж.'!H29+перевозка!H29</f>
        <v>0</v>
      </c>
      <c r="I31" s="74">
        <f>'Касс. план Обл. бюдж.'!I29+перевозка!I29</f>
        <v>0</v>
      </c>
      <c r="J31" s="74">
        <f>'Касс. план Обл. бюдж.'!J29+перевозка!J29</f>
        <v>0</v>
      </c>
      <c r="K31" s="74">
        <f>'Касс. план Обл. бюдж.'!K29+перевозка!K29</f>
        <v>0</v>
      </c>
      <c r="L31" s="74">
        <f>'Касс. план Обл. бюдж.'!L29+перевозка!L29</f>
        <v>0</v>
      </c>
      <c r="M31" s="74">
        <f>'Касс. план Обл. бюдж.'!M29+перевозка!M29</f>
        <v>0</v>
      </c>
      <c r="N31" s="74">
        <f>'Касс. план Обл. бюдж.'!N29+перевозка!N29</f>
        <v>0</v>
      </c>
      <c r="O31" s="74">
        <f>'Касс. план Обл. бюдж.'!O29+перевозка!O29</f>
        <v>0</v>
      </c>
      <c r="P31" s="74">
        <f>'Касс. план Обл. бюдж.'!P29+перевозка!P29</f>
        <v>0</v>
      </c>
      <c r="Q31" s="74">
        <f>'Касс. план Обл. бюдж.'!Q29+перевозка!Q29</f>
        <v>0</v>
      </c>
    </row>
    <row r="32" spans="2:17" ht="21" customHeight="1" x14ac:dyDescent="0.2">
      <c r="B32" s="41" t="s">
        <v>46</v>
      </c>
      <c r="C32" s="42" t="s">
        <v>47</v>
      </c>
      <c r="D32" s="212" t="s">
        <v>205</v>
      </c>
      <c r="E32" s="74">
        <f>'Касс. план Обл. бюдж.'!E30+перевозка!E30</f>
        <v>203640</v>
      </c>
      <c r="F32" s="74">
        <f>'Касс. план Обл. бюдж.'!F30+перевозка!F30</f>
        <v>19235</v>
      </c>
      <c r="G32" s="74">
        <f>'Касс. план Обл. бюдж.'!G30+перевозка!G30</f>
        <v>16675</v>
      </c>
      <c r="H32" s="74">
        <f>'Касс. план Обл. бюдж.'!H30+перевозка!H30</f>
        <v>16675</v>
      </c>
      <c r="I32" s="74">
        <f>'Касс. план Обл. бюдж.'!I30+перевозка!I30</f>
        <v>16775</v>
      </c>
      <c r="J32" s="74">
        <f>'Касс. план Обл. бюдж.'!J30+перевозка!J30</f>
        <v>16675</v>
      </c>
      <c r="K32" s="74">
        <f>'Касс. план Обл. бюдж.'!K30+перевозка!K30</f>
        <v>16675</v>
      </c>
      <c r="L32" s="74">
        <f>'Касс. план Обл. бюдж.'!L30+перевозка!L30</f>
        <v>16775</v>
      </c>
      <c r="M32" s="74">
        <f>'Касс. план Обл. бюдж.'!M30+перевозка!M30</f>
        <v>16785</v>
      </c>
      <c r="N32" s="74">
        <f>'Касс. план Обл. бюдж.'!N30+перевозка!N30</f>
        <v>16785</v>
      </c>
      <c r="O32" s="74">
        <f>'Касс. план Обл. бюдж.'!O30+перевозка!O30</f>
        <v>16885</v>
      </c>
      <c r="P32" s="74">
        <f>'Касс. план Обл. бюдж.'!P30+перевозка!P30</f>
        <v>16785</v>
      </c>
      <c r="Q32" s="74">
        <f>'Касс. план Обл. бюдж.'!Q30+перевозка!Q30</f>
        <v>16915</v>
      </c>
    </row>
    <row r="33" spans="2:17" ht="21" customHeight="1" x14ac:dyDescent="0.2">
      <c r="B33" s="41" t="s">
        <v>48</v>
      </c>
      <c r="C33" s="42" t="s">
        <v>49</v>
      </c>
      <c r="D33" s="207"/>
      <c r="E33" s="74">
        <f>'Касс. план Обл. бюдж.'!E31+перевозка!E31</f>
        <v>0</v>
      </c>
      <c r="F33" s="74">
        <f>'Касс. план Обл. бюдж.'!F31+перевозка!F31</f>
        <v>0</v>
      </c>
      <c r="G33" s="74">
        <f>'Касс. план Обл. бюдж.'!G31+перевозка!G31</f>
        <v>0</v>
      </c>
      <c r="H33" s="74">
        <f>'Касс. план Обл. бюдж.'!H31+перевозка!H31</f>
        <v>0</v>
      </c>
      <c r="I33" s="74">
        <f>'Касс. план Обл. бюдж.'!I31+перевозка!I31</f>
        <v>0</v>
      </c>
      <c r="J33" s="74">
        <f>'Касс. план Обл. бюдж.'!J31+перевозка!J31</f>
        <v>0</v>
      </c>
      <c r="K33" s="74">
        <f>'Касс. план Обл. бюдж.'!K31+перевозка!K31</f>
        <v>0</v>
      </c>
      <c r="L33" s="74">
        <f>'Касс. план Обл. бюдж.'!L31+перевозка!L31</f>
        <v>0</v>
      </c>
      <c r="M33" s="74">
        <f>'Касс. план Обл. бюдж.'!M31+перевозка!M31</f>
        <v>0</v>
      </c>
      <c r="N33" s="74">
        <f>'Касс. план Обл. бюдж.'!N31+перевозка!N31</f>
        <v>0</v>
      </c>
      <c r="O33" s="74">
        <f>'Касс. план Обл. бюдж.'!O31+перевозка!O31</f>
        <v>0</v>
      </c>
      <c r="P33" s="74">
        <f>'Касс. план Обл. бюдж.'!P31+перевозка!P31</f>
        <v>0</v>
      </c>
      <c r="Q33" s="74">
        <f>'Касс. план Обл. бюдж.'!Q31+перевозка!Q31</f>
        <v>0</v>
      </c>
    </row>
    <row r="34" spans="2:17" ht="13.5" customHeight="1" x14ac:dyDescent="0.2">
      <c r="B34" s="198" t="s">
        <v>33</v>
      </c>
      <c r="C34" s="42"/>
      <c r="D34" s="207"/>
      <c r="E34" s="74">
        <f>'Касс. план Обл. бюдж.'!E32+перевозка!E32</f>
        <v>0</v>
      </c>
      <c r="F34" s="74">
        <f>'Касс. план Обл. бюдж.'!F32+перевозка!F32</f>
        <v>0</v>
      </c>
      <c r="G34" s="74">
        <f>'Касс. план Обл. бюдж.'!G32+перевозка!G32</f>
        <v>0</v>
      </c>
      <c r="H34" s="74">
        <f>'Касс. план Обл. бюдж.'!H32+перевозка!H32</f>
        <v>0</v>
      </c>
      <c r="I34" s="74">
        <f>'Касс. план Обл. бюдж.'!I32+перевозка!I32</f>
        <v>0</v>
      </c>
      <c r="J34" s="74">
        <f>'Касс. план Обл. бюдж.'!J32+перевозка!J32</f>
        <v>0</v>
      </c>
      <c r="K34" s="74">
        <f>'Касс. план Обл. бюдж.'!K32+перевозка!K32</f>
        <v>0</v>
      </c>
      <c r="L34" s="74">
        <f>'Касс. план Обл. бюдж.'!L32+перевозка!L32</f>
        <v>0</v>
      </c>
      <c r="M34" s="74">
        <f>'Касс. план Обл. бюдж.'!M32+перевозка!M32</f>
        <v>0</v>
      </c>
      <c r="N34" s="74">
        <f>'Касс. план Обл. бюдж.'!N32+перевозка!N32</f>
        <v>0</v>
      </c>
      <c r="O34" s="74">
        <f>'Касс. план Обл. бюдж.'!O32+перевозка!O32</f>
        <v>0</v>
      </c>
      <c r="P34" s="74">
        <f>'Касс. план Обл. бюдж.'!P32+перевозка!P32</f>
        <v>0</v>
      </c>
      <c r="Q34" s="74">
        <f>'Касс. план Обл. бюдж.'!Q32+перевозка!Q32</f>
        <v>0</v>
      </c>
    </row>
    <row r="35" spans="2:17" ht="21" customHeight="1" x14ac:dyDescent="0.2">
      <c r="B35" s="198" t="s">
        <v>48</v>
      </c>
      <c r="C35" s="213" t="s">
        <v>49</v>
      </c>
      <c r="D35" s="212" t="s">
        <v>205</v>
      </c>
      <c r="E35" s="74">
        <f>'Касс. план Обл. бюдж.'!E33+перевозка!E33</f>
        <v>0</v>
      </c>
      <c r="F35" s="74">
        <f>'Касс. план Обл. бюдж.'!F33+перевозка!F33</f>
        <v>0</v>
      </c>
      <c r="G35" s="74">
        <f>'Касс. план Обл. бюдж.'!G33+перевозка!G33</f>
        <v>0</v>
      </c>
      <c r="H35" s="74">
        <f>'Касс. план Обл. бюдж.'!H33+перевозка!H33</f>
        <v>0</v>
      </c>
      <c r="I35" s="74">
        <f>'Касс. план Обл. бюдж.'!I33+перевозка!I33</f>
        <v>0</v>
      </c>
      <c r="J35" s="74">
        <f>'Касс. план Обл. бюдж.'!J33+перевозка!J33</f>
        <v>0</v>
      </c>
      <c r="K35" s="74">
        <f>'Касс. план Обл. бюдж.'!K33+перевозка!K33</f>
        <v>0</v>
      </c>
      <c r="L35" s="74">
        <f>'Касс. план Обл. бюдж.'!L33+перевозка!L33</f>
        <v>0</v>
      </c>
      <c r="M35" s="74">
        <f>'Касс. план Обл. бюдж.'!M33+перевозка!M33</f>
        <v>0</v>
      </c>
      <c r="N35" s="74">
        <f>'Касс. план Обл. бюдж.'!N33+перевозка!N33</f>
        <v>0</v>
      </c>
      <c r="O35" s="74">
        <f>'Касс. план Обл. бюдж.'!O33+перевозка!O33</f>
        <v>0</v>
      </c>
      <c r="P35" s="74">
        <f>'Касс. план Обл. бюдж.'!P33+перевозка!P33</f>
        <v>0</v>
      </c>
      <c r="Q35" s="74">
        <f>'Касс. план Обл. бюдж.'!Q33+перевозка!Q33</f>
        <v>0</v>
      </c>
    </row>
    <row r="36" spans="2:17" ht="21" customHeight="1" x14ac:dyDescent="0.2">
      <c r="B36" s="198" t="s">
        <v>48</v>
      </c>
      <c r="C36" s="213" t="s">
        <v>49</v>
      </c>
      <c r="D36" s="212" t="s">
        <v>206</v>
      </c>
      <c r="E36" s="74">
        <f>'Касс. план Обл. бюдж.'!E34+перевозка!E34</f>
        <v>0</v>
      </c>
      <c r="F36" s="74">
        <f>'Касс. план Обл. бюдж.'!F34+перевозка!F34</f>
        <v>0</v>
      </c>
      <c r="G36" s="74">
        <f>'Касс. план Обл. бюдж.'!G34+перевозка!G34</f>
        <v>0</v>
      </c>
      <c r="H36" s="74">
        <f>'Касс. план Обл. бюдж.'!H34+перевозка!H34</f>
        <v>0</v>
      </c>
      <c r="I36" s="74">
        <f>'Касс. план Обл. бюдж.'!I34+перевозка!I34</f>
        <v>0</v>
      </c>
      <c r="J36" s="74">
        <f>'Касс. план Обл. бюдж.'!J34+перевозка!J34</f>
        <v>0</v>
      </c>
      <c r="K36" s="74">
        <f>'Касс. план Обл. бюдж.'!K34+перевозка!K34</f>
        <v>0</v>
      </c>
      <c r="L36" s="74">
        <f>'Касс. план Обл. бюдж.'!L34+перевозка!L34</f>
        <v>0</v>
      </c>
      <c r="M36" s="74">
        <f>'Касс. план Обл. бюдж.'!M34+перевозка!M34</f>
        <v>0</v>
      </c>
      <c r="N36" s="74">
        <f>'Касс. план Обл. бюдж.'!N34+перевозка!N34</f>
        <v>0</v>
      </c>
      <c r="O36" s="74">
        <f>'Касс. план Обл. бюдж.'!O34+перевозка!O34</f>
        <v>0</v>
      </c>
      <c r="P36" s="74">
        <f>'Касс. план Обл. бюдж.'!P34+перевозка!P34</f>
        <v>0</v>
      </c>
      <c r="Q36" s="74">
        <f>'Касс. план Обл. бюдж.'!Q34+перевозка!Q34</f>
        <v>0</v>
      </c>
    </row>
    <row r="37" spans="2:17" ht="21" customHeight="1" x14ac:dyDescent="0.2">
      <c r="B37" s="41" t="s">
        <v>50</v>
      </c>
      <c r="C37" s="42" t="s">
        <v>51</v>
      </c>
      <c r="D37" s="212" t="s">
        <v>205</v>
      </c>
      <c r="E37" s="74">
        <f>'Касс. план Обл. бюдж.'!E35+перевозка!E35</f>
        <v>1317900</v>
      </c>
      <c r="F37" s="74">
        <f>'Касс. план Обл. бюдж.'!F35+перевозка!F35</f>
        <v>202000</v>
      </c>
      <c r="G37" s="74">
        <f>'Касс. план Обл. бюдж.'!G35+перевозка!G35</f>
        <v>167200</v>
      </c>
      <c r="H37" s="74">
        <f>'Касс. план Обл. бюдж.'!H35+перевозка!H35</f>
        <v>154500</v>
      </c>
      <c r="I37" s="74">
        <f>'Касс. план Обл. бюдж.'!I35+перевозка!I35</f>
        <v>125700</v>
      </c>
      <c r="J37" s="74">
        <f>'Касс. план Обл. бюдж.'!J35+перевозка!J35</f>
        <v>40400</v>
      </c>
      <c r="K37" s="74">
        <f>'Касс. план Обл. бюдж.'!K35+перевозка!K35</f>
        <v>117700</v>
      </c>
      <c r="L37" s="74">
        <f>'Касс. план Обл. бюдж.'!L35+перевозка!L35</f>
        <v>48800</v>
      </c>
      <c r="M37" s="74">
        <f>'Касс. план Обл. бюдж.'!M35+перевозка!M35</f>
        <v>48900</v>
      </c>
      <c r="N37" s="74">
        <f>'Касс. план Обл. бюдж.'!N35+перевозка!N35</f>
        <v>51500</v>
      </c>
      <c r="O37" s="74">
        <f>'Касс. план Обл. бюдж.'!O35+перевозка!O35</f>
        <v>75300</v>
      </c>
      <c r="P37" s="74">
        <f>'Касс. план Обл. бюдж.'!P35+перевозка!P35</f>
        <v>141100</v>
      </c>
      <c r="Q37" s="74">
        <f>'Касс. план Обл. бюдж.'!Q35+перевозка!Q35</f>
        <v>144800</v>
      </c>
    </row>
    <row r="38" spans="2:17" ht="21" customHeight="1" x14ac:dyDescent="0.2">
      <c r="B38" s="41" t="s">
        <v>52</v>
      </c>
      <c r="C38" s="42" t="s">
        <v>53</v>
      </c>
      <c r="D38" s="212" t="s">
        <v>205</v>
      </c>
      <c r="E38" s="74">
        <f>'Касс. план Обл. бюдж.'!E36+перевозка!E36</f>
        <v>280000</v>
      </c>
      <c r="F38" s="74">
        <f>'Касс. план Обл. бюдж.'!F36+перевозка!F36</f>
        <v>0</v>
      </c>
      <c r="G38" s="74">
        <f>'Касс. план Обл. бюдж.'!G36+перевозка!G36</f>
        <v>0</v>
      </c>
      <c r="H38" s="74">
        <f>'Касс. план Обл. бюдж.'!H36+перевозка!H36</f>
        <v>0</v>
      </c>
      <c r="I38" s="74">
        <f>'Касс. план Обл. бюдж.'!I36+перевозка!I36</f>
        <v>70000</v>
      </c>
      <c r="J38" s="74">
        <f>'Касс. план Обл. бюдж.'!J36+перевозка!J36</f>
        <v>0</v>
      </c>
      <c r="K38" s="74">
        <f>'Касс. план Обл. бюдж.'!K36+перевозка!K36</f>
        <v>70000</v>
      </c>
      <c r="L38" s="74">
        <f>'Касс. план Обл. бюдж.'!L36+перевозка!L36</f>
        <v>0</v>
      </c>
      <c r="M38" s="74">
        <f>'Касс. план Обл. бюдж.'!M36+перевозка!M36</f>
        <v>0</v>
      </c>
      <c r="N38" s="74">
        <f>'Касс. план Обл. бюдж.'!N36+перевозка!N36</f>
        <v>70000</v>
      </c>
      <c r="O38" s="74">
        <f>'Касс. план Обл. бюдж.'!O36+перевозка!O36</f>
        <v>0</v>
      </c>
      <c r="P38" s="74">
        <f>'Касс. план Обл. бюдж.'!P36+перевозка!P36</f>
        <v>0</v>
      </c>
      <c r="Q38" s="74">
        <f>'Касс. план Обл. бюдж.'!Q36+перевозка!Q36</f>
        <v>70000</v>
      </c>
    </row>
    <row r="39" spans="2:17" ht="21" customHeight="1" x14ac:dyDescent="0.2">
      <c r="B39" s="41" t="s">
        <v>54</v>
      </c>
      <c r="C39" s="43">
        <v>225</v>
      </c>
      <c r="D39" s="208"/>
      <c r="E39" s="74">
        <f>'Касс. план Обл. бюдж.'!E37+перевозка!E37</f>
        <v>978380</v>
      </c>
      <c r="F39" s="74">
        <f>'Касс. план Обл. бюдж.'!F37+перевозка!F37</f>
        <v>54265</v>
      </c>
      <c r="G39" s="74">
        <f>'Касс. план Обл. бюдж.'!G37+перевозка!G37</f>
        <v>61195</v>
      </c>
      <c r="H39" s="74">
        <f>'Касс. план Обл. бюдж.'!H37+перевозка!H37</f>
        <v>147640</v>
      </c>
      <c r="I39" s="74">
        <f>'Касс. план Обл. бюдж.'!I37+перевозка!I37</f>
        <v>278535</v>
      </c>
      <c r="J39" s="74">
        <f>'Касс. план Обл. бюдж.'!J37+перевозка!J37</f>
        <v>48535</v>
      </c>
      <c r="K39" s="74">
        <f>'Касс. план Обл. бюдж.'!K37+перевозка!K37</f>
        <v>67685</v>
      </c>
      <c r="L39" s="74">
        <f>'Касс. план Обл. бюдж.'!L37+перевозка!L37</f>
        <v>26850</v>
      </c>
      <c r="M39" s="74">
        <f>'Касс. план Обл. бюдж.'!M37+перевозка!M37</f>
        <v>33935</v>
      </c>
      <c r="N39" s="74">
        <f>'Касс. план Обл. бюдж.'!N37+перевозка!N37</f>
        <v>79340</v>
      </c>
      <c r="O39" s="74">
        <f>'Касс. план Обл. бюдж.'!O37+перевозка!O37</f>
        <v>48535</v>
      </c>
      <c r="P39" s="74">
        <f>'Касс. план Обл. бюдж.'!P37+перевозка!P37</f>
        <v>54285</v>
      </c>
      <c r="Q39" s="74">
        <f>'Касс. план Обл. бюдж.'!Q37+перевозка!Q37</f>
        <v>77580</v>
      </c>
    </row>
    <row r="40" spans="2:17" ht="21" customHeight="1" x14ac:dyDescent="0.2">
      <c r="B40" s="15" t="s">
        <v>33</v>
      </c>
      <c r="C40" s="43"/>
      <c r="D40" s="208"/>
      <c r="E40" s="74">
        <f>'Касс. план Обл. бюдж.'!E38+перевозка!E38</f>
        <v>0</v>
      </c>
      <c r="F40" s="74">
        <f>'Касс. план Обл. бюдж.'!F38+перевозка!F38</f>
        <v>0</v>
      </c>
      <c r="G40" s="74">
        <f>'Касс. план Обл. бюдж.'!G38+перевозка!G38</f>
        <v>0</v>
      </c>
      <c r="H40" s="74">
        <f>'Касс. план Обл. бюдж.'!H38+перевозка!H38</f>
        <v>0</v>
      </c>
      <c r="I40" s="74">
        <f>'Касс. план Обл. бюдж.'!I38+перевозка!I38</f>
        <v>0</v>
      </c>
      <c r="J40" s="74">
        <f>'Касс. план Обл. бюдж.'!J38+перевозка!J38</f>
        <v>0</v>
      </c>
      <c r="K40" s="74">
        <f>'Касс. план Обл. бюдж.'!K38+перевозка!K38</f>
        <v>0</v>
      </c>
      <c r="L40" s="74">
        <f>'Касс. план Обл. бюдж.'!L38+перевозка!L38</f>
        <v>0</v>
      </c>
      <c r="M40" s="74">
        <f>'Касс. план Обл. бюдж.'!M38+перевозка!M38</f>
        <v>0</v>
      </c>
      <c r="N40" s="74">
        <f>'Касс. план Обл. бюдж.'!N38+перевозка!N38</f>
        <v>0</v>
      </c>
      <c r="O40" s="74">
        <f>'Касс. план Обл. бюдж.'!O38+перевозка!O38</f>
        <v>0</v>
      </c>
      <c r="P40" s="74">
        <f>'Касс. план Обл. бюдж.'!P38+перевозка!P38</f>
        <v>0</v>
      </c>
      <c r="Q40" s="74">
        <f>'Касс. план Обл. бюдж.'!Q38+перевозка!Q38</f>
        <v>0</v>
      </c>
    </row>
    <row r="41" spans="2:17" ht="21" customHeight="1" x14ac:dyDescent="0.2">
      <c r="B41" s="15" t="s">
        <v>54</v>
      </c>
      <c r="C41" s="43">
        <v>225</v>
      </c>
      <c r="D41" s="208">
        <v>243</v>
      </c>
      <c r="E41" s="74">
        <f>'Касс. план Обл. бюдж.'!E39+перевозка!E39</f>
        <v>0</v>
      </c>
      <c r="F41" s="74">
        <f>'Касс. план Обл. бюдж.'!F39+перевозка!F39</f>
        <v>0</v>
      </c>
      <c r="G41" s="74">
        <f>'Касс. план Обл. бюдж.'!G39+перевозка!G39</f>
        <v>0</v>
      </c>
      <c r="H41" s="74">
        <f>'Касс. план Обл. бюдж.'!H39+перевозка!H39</f>
        <v>0</v>
      </c>
      <c r="I41" s="74">
        <f>'Касс. план Обл. бюдж.'!I39+перевозка!I39</f>
        <v>0</v>
      </c>
      <c r="J41" s="74">
        <f>'Касс. план Обл. бюдж.'!J39+перевозка!J39</f>
        <v>0</v>
      </c>
      <c r="K41" s="74">
        <f>'Касс. план Обл. бюдж.'!K39+перевозка!K39</f>
        <v>0</v>
      </c>
      <c r="L41" s="74">
        <f>'Касс. план Обл. бюдж.'!L39+перевозка!L39</f>
        <v>0</v>
      </c>
      <c r="M41" s="74">
        <f>'Касс. план Обл. бюдж.'!M39+перевозка!M39</f>
        <v>0</v>
      </c>
      <c r="N41" s="74">
        <f>'Касс. план Обл. бюдж.'!N39+перевозка!N39</f>
        <v>0</v>
      </c>
      <c r="O41" s="74">
        <f>'Касс. план Обл. бюдж.'!O39+перевозка!O39</f>
        <v>0</v>
      </c>
      <c r="P41" s="74">
        <f>'Касс. план Обл. бюдж.'!P39+перевозка!P39</f>
        <v>0</v>
      </c>
      <c r="Q41" s="74">
        <f>'Касс. план Обл. бюдж.'!Q39+перевозка!Q39</f>
        <v>0</v>
      </c>
    </row>
    <row r="42" spans="2:17" ht="21" customHeight="1" x14ac:dyDescent="0.2">
      <c r="B42" s="15" t="s">
        <v>54</v>
      </c>
      <c r="C42" s="43">
        <v>225</v>
      </c>
      <c r="D42" s="208">
        <v>244</v>
      </c>
      <c r="E42" s="74">
        <f>'Касс. план Обл. бюдж.'!E40+перевозка!E40</f>
        <v>978380</v>
      </c>
      <c r="F42" s="74">
        <f>'Касс. план Обл. бюдж.'!F40+перевозка!F40</f>
        <v>54265</v>
      </c>
      <c r="G42" s="74">
        <f>'Касс. план Обл. бюдж.'!G40+перевозка!G40</f>
        <v>61195</v>
      </c>
      <c r="H42" s="74">
        <f>'Касс. план Обл. бюдж.'!H40+перевозка!H40</f>
        <v>147640</v>
      </c>
      <c r="I42" s="74">
        <f>'Касс. план Обл. бюдж.'!I40+перевозка!I40</f>
        <v>278535</v>
      </c>
      <c r="J42" s="74">
        <f>'Касс. план Обл. бюдж.'!J40+перевозка!J40</f>
        <v>48535</v>
      </c>
      <c r="K42" s="74">
        <f>'Касс. план Обл. бюдж.'!K40+перевозка!K40</f>
        <v>67685</v>
      </c>
      <c r="L42" s="74">
        <f>'Касс. план Обл. бюдж.'!L40+перевозка!L40</f>
        <v>26850</v>
      </c>
      <c r="M42" s="74">
        <f>'Касс. план Обл. бюдж.'!M40+перевозка!M40</f>
        <v>33935</v>
      </c>
      <c r="N42" s="74">
        <f>'Касс. план Обл. бюдж.'!N40+перевозка!N40</f>
        <v>79340</v>
      </c>
      <c r="O42" s="74">
        <f>'Касс. план Обл. бюдж.'!O40+перевозка!O40</f>
        <v>48535</v>
      </c>
      <c r="P42" s="74">
        <f>'Касс. план Обл. бюдж.'!P40+перевозка!P40</f>
        <v>54285</v>
      </c>
      <c r="Q42" s="74">
        <f>'Касс. план Обл. бюдж.'!Q40+перевозка!Q40</f>
        <v>77580</v>
      </c>
    </row>
    <row r="43" spans="2:17" ht="14.25" customHeight="1" x14ac:dyDescent="0.2">
      <c r="B43" s="15" t="s">
        <v>32</v>
      </c>
      <c r="C43" s="43"/>
      <c r="D43" s="208"/>
      <c r="E43" s="74">
        <f>'Касс. план Обл. бюдж.'!E41+перевозка!E41</f>
        <v>0</v>
      </c>
      <c r="F43" s="74">
        <f>'Касс. план Обл. бюдж.'!F41+перевозка!F41</f>
        <v>0</v>
      </c>
      <c r="G43" s="74">
        <f>'Касс. план Обл. бюдж.'!G41+перевозка!G41</f>
        <v>0</v>
      </c>
      <c r="H43" s="74">
        <f>'Касс. план Обл. бюдж.'!H41+перевозка!H41</f>
        <v>0</v>
      </c>
      <c r="I43" s="74">
        <f>'Касс. план Обл. бюдж.'!I41+перевозка!I41</f>
        <v>0</v>
      </c>
      <c r="J43" s="74">
        <f>'Касс. план Обл. бюдж.'!J41+перевозка!J41</f>
        <v>0</v>
      </c>
      <c r="K43" s="74">
        <f>'Касс. план Обл. бюдж.'!K41+перевозка!K41</f>
        <v>0</v>
      </c>
      <c r="L43" s="74">
        <f>'Касс. план Обл. бюдж.'!L41+перевозка!L41</f>
        <v>0</v>
      </c>
      <c r="M43" s="74">
        <f>'Касс. план Обл. бюдж.'!M41+перевозка!M41</f>
        <v>0</v>
      </c>
      <c r="N43" s="74">
        <f>'Касс. план Обл. бюдж.'!N41+перевозка!N41</f>
        <v>0</v>
      </c>
      <c r="O43" s="74">
        <f>'Касс. план Обл. бюдж.'!O41+перевозка!O41</f>
        <v>0</v>
      </c>
      <c r="P43" s="74">
        <f>'Касс. план Обл. бюдж.'!P41+перевозка!P41</f>
        <v>0</v>
      </c>
      <c r="Q43" s="74">
        <f>'Касс. план Обл. бюдж.'!Q41+перевозка!Q41</f>
        <v>0</v>
      </c>
    </row>
    <row r="44" spans="2:17" ht="21" customHeight="1" x14ac:dyDescent="0.2">
      <c r="B44" s="15" t="s">
        <v>152</v>
      </c>
      <c r="C44" s="43"/>
      <c r="D44" s="208"/>
      <c r="E44" s="74">
        <f>'Касс. план Обл. бюдж.'!E42+перевозка!E42</f>
        <v>48600</v>
      </c>
      <c r="F44" s="74">
        <f>'Касс. план Обл. бюдж.'!F42+перевозка!F42</f>
        <v>3280</v>
      </c>
      <c r="G44" s="74">
        <f>'Касс. план Обл. бюдж.'!G42+перевозка!G42</f>
        <v>4050</v>
      </c>
      <c r="H44" s="74">
        <f>'Касс. план Обл. бюдж.'!H42+перевозка!H42</f>
        <v>4050</v>
      </c>
      <c r="I44" s="74">
        <f>'Касс. план Обл. бюдж.'!I42+перевозка!I42</f>
        <v>4050</v>
      </c>
      <c r="J44" s="74">
        <f>'Касс. план Обл. бюдж.'!J42+перевозка!J42</f>
        <v>4050</v>
      </c>
      <c r="K44" s="74">
        <f>'Касс. план Обл. бюдж.'!K42+перевозка!K42</f>
        <v>4050</v>
      </c>
      <c r="L44" s="74">
        <f>'Касс. план Обл. бюдж.'!L42+перевозка!L42</f>
        <v>4050</v>
      </c>
      <c r="M44" s="74">
        <f>'Касс. план Обл. бюдж.'!M42+перевозка!M42</f>
        <v>4050</v>
      </c>
      <c r="N44" s="74">
        <f>'Касс. план Обл. бюдж.'!N42+перевозка!N42</f>
        <v>4050</v>
      </c>
      <c r="O44" s="74">
        <f>'Касс. план Обл. бюдж.'!O42+перевозка!O42</f>
        <v>4050</v>
      </c>
      <c r="P44" s="74">
        <f>'Касс. план Обл. бюдж.'!P42+перевозка!P42</f>
        <v>4050</v>
      </c>
      <c r="Q44" s="74">
        <f>'Касс. план Обл. бюдж.'!Q42+перевозка!Q42</f>
        <v>4820</v>
      </c>
    </row>
    <row r="45" spans="2:17" ht="21" customHeight="1" x14ac:dyDescent="0.2">
      <c r="B45" s="41" t="s">
        <v>106</v>
      </c>
      <c r="C45" s="43">
        <v>226</v>
      </c>
      <c r="D45" s="208"/>
      <c r="E45" s="74">
        <f>'Касс. план Обл. бюдж.'!E43+перевозка!E43</f>
        <v>991256</v>
      </c>
      <c r="F45" s="74">
        <f>'Касс. план Обл. бюдж.'!F43+перевозка!F43</f>
        <v>49326</v>
      </c>
      <c r="G45" s="74">
        <f>'Касс. план Обл. бюдж.'!G43+перевозка!G43</f>
        <v>199926</v>
      </c>
      <c r="H45" s="74">
        <f>'Касс. план Обл. бюдж.'!H43+перевозка!H43</f>
        <v>178756</v>
      </c>
      <c r="I45" s="74">
        <f>'Касс. план Обл. бюдж.'!I43+перевозка!I43</f>
        <v>85226</v>
      </c>
      <c r="J45" s="74">
        <f>'Касс. план Обл. бюдж.'!J43+перевозка!J43</f>
        <v>41526</v>
      </c>
      <c r="K45" s="74">
        <f>'Касс. план Обл. бюдж.'!K43+перевозка!K43</f>
        <v>85876</v>
      </c>
      <c r="L45" s="74">
        <f>'Касс. план Обл. бюдж.'!L43+перевозка!L43</f>
        <v>45726</v>
      </c>
      <c r="M45" s="74">
        <f>'Касс. план Обл. бюдж.'!M43+перевозка!M43</f>
        <v>45726</v>
      </c>
      <c r="N45" s="74">
        <f>'Касс. план Обл. бюдж.'!N43+перевозка!N43</f>
        <v>99186</v>
      </c>
      <c r="O45" s="74">
        <f>'Касс. план Обл. бюдж.'!O43+перевозка!O43</f>
        <v>45726</v>
      </c>
      <c r="P45" s="74">
        <f>'Касс. план Обл. бюдж.'!P43+перевозка!P43</f>
        <v>51526</v>
      </c>
      <c r="Q45" s="74">
        <f>'Касс. план Обл. бюдж.'!Q43+перевозка!Q43</f>
        <v>62730</v>
      </c>
    </row>
    <row r="46" spans="2:17" ht="21" customHeight="1" x14ac:dyDescent="0.2">
      <c r="B46" s="198" t="s">
        <v>33</v>
      </c>
      <c r="C46" s="43"/>
      <c r="D46" s="208"/>
      <c r="E46" s="74">
        <f>'Касс. план Обл. бюдж.'!E44+перевозка!E44</f>
        <v>0</v>
      </c>
      <c r="F46" s="74">
        <f>'Касс. план Обл. бюдж.'!F44+перевозка!F44</f>
        <v>0</v>
      </c>
      <c r="G46" s="74">
        <f>'Касс. план Обл. бюдж.'!G44+перевозка!G44</f>
        <v>0</v>
      </c>
      <c r="H46" s="74">
        <f>'Касс. план Обл. бюдж.'!H44+перевозка!H44</f>
        <v>0</v>
      </c>
      <c r="I46" s="74">
        <f>'Касс. план Обл. бюдж.'!I44+перевозка!I44</f>
        <v>0</v>
      </c>
      <c r="J46" s="74">
        <f>'Касс. план Обл. бюдж.'!J44+перевозка!J44</f>
        <v>0</v>
      </c>
      <c r="K46" s="74">
        <f>'Касс. план Обл. бюдж.'!K44+перевозка!K44</f>
        <v>0</v>
      </c>
      <c r="L46" s="74">
        <f>'Касс. план Обл. бюдж.'!L44+перевозка!L44</f>
        <v>0</v>
      </c>
      <c r="M46" s="74">
        <f>'Касс. план Обл. бюдж.'!M44+перевозка!M44</f>
        <v>0</v>
      </c>
      <c r="N46" s="74">
        <f>'Касс. план Обл. бюдж.'!N44+перевозка!N44</f>
        <v>0</v>
      </c>
      <c r="O46" s="74">
        <f>'Касс. план Обл. бюдж.'!O44+перевозка!O44</f>
        <v>0</v>
      </c>
      <c r="P46" s="74">
        <f>'Касс. план Обл. бюдж.'!P44+перевозка!P44</f>
        <v>0</v>
      </c>
      <c r="Q46" s="74">
        <f>'Касс. план Обл. бюдж.'!Q44+перевозка!Q44</f>
        <v>0</v>
      </c>
    </row>
    <row r="47" spans="2:17" ht="21" customHeight="1" x14ac:dyDescent="0.2">
      <c r="B47" s="198" t="s">
        <v>106</v>
      </c>
      <c r="C47" s="43">
        <v>226</v>
      </c>
      <c r="D47" s="208">
        <v>243</v>
      </c>
      <c r="E47" s="74">
        <f>'Касс. план Обл. бюдж.'!E45+перевозка!E45</f>
        <v>0</v>
      </c>
      <c r="F47" s="74">
        <f>'Касс. план Обл. бюдж.'!F45+перевозка!F45</f>
        <v>0</v>
      </c>
      <c r="G47" s="74">
        <f>'Касс. план Обл. бюдж.'!G45+перевозка!G45</f>
        <v>0</v>
      </c>
      <c r="H47" s="74">
        <f>'Касс. план Обл. бюдж.'!H45+перевозка!H45</f>
        <v>0</v>
      </c>
      <c r="I47" s="74">
        <f>'Касс. план Обл. бюдж.'!I45+перевозка!I45</f>
        <v>0</v>
      </c>
      <c r="J47" s="74">
        <f>'Касс. план Обл. бюдж.'!J45+перевозка!J45</f>
        <v>0</v>
      </c>
      <c r="K47" s="74">
        <f>'Касс. план Обл. бюдж.'!K45+перевозка!K45</f>
        <v>0</v>
      </c>
      <c r="L47" s="74">
        <f>'Касс. план Обл. бюдж.'!L45+перевозка!L45</f>
        <v>0</v>
      </c>
      <c r="M47" s="74">
        <f>'Касс. план Обл. бюдж.'!M45+перевозка!M45</f>
        <v>0</v>
      </c>
      <c r="N47" s="74">
        <f>'Касс. план Обл. бюдж.'!N45+перевозка!N45</f>
        <v>0</v>
      </c>
      <c r="O47" s="74">
        <f>'Касс. план Обл. бюдж.'!O45+перевозка!O45</f>
        <v>0</v>
      </c>
      <c r="P47" s="74">
        <f>'Касс. план Обл. бюдж.'!P45+перевозка!P45</f>
        <v>0</v>
      </c>
      <c r="Q47" s="74">
        <f>'Касс. план Обл. бюдж.'!Q45+перевозка!Q45</f>
        <v>0</v>
      </c>
    </row>
    <row r="48" spans="2:17" ht="13.5" customHeight="1" x14ac:dyDescent="0.2">
      <c r="B48" s="15" t="s">
        <v>32</v>
      </c>
      <c r="C48" s="43"/>
      <c r="D48" s="208"/>
      <c r="E48" s="74">
        <f>'Касс. план Обл. бюдж.'!E46+перевозка!E46</f>
        <v>0</v>
      </c>
      <c r="F48" s="74">
        <f>'Касс. план Обл. бюдж.'!F46+перевозка!F46</f>
        <v>0</v>
      </c>
      <c r="G48" s="74">
        <f>'Касс. план Обл. бюдж.'!G46+перевозка!G46</f>
        <v>0</v>
      </c>
      <c r="H48" s="74">
        <f>'Касс. план Обл. бюдж.'!H46+перевозка!H46</f>
        <v>0</v>
      </c>
      <c r="I48" s="74">
        <f>'Касс. план Обл. бюдж.'!I46+перевозка!I46</f>
        <v>0</v>
      </c>
      <c r="J48" s="74">
        <f>'Касс. план Обл. бюдж.'!J46+перевозка!J46</f>
        <v>0</v>
      </c>
      <c r="K48" s="74">
        <f>'Касс. план Обл. бюдж.'!K46+перевозка!K46</f>
        <v>0</v>
      </c>
      <c r="L48" s="74">
        <f>'Касс. план Обл. бюдж.'!L46+перевозка!L46</f>
        <v>0</v>
      </c>
      <c r="M48" s="74">
        <f>'Касс. план Обл. бюдж.'!M46+перевозка!M46</f>
        <v>0</v>
      </c>
      <c r="N48" s="74">
        <f>'Касс. план Обл. бюдж.'!N46+перевозка!N46</f>
        <v>0</v>
      </c>
      <c r="O48" s="74">
        <f>'Касс. план Обл. бюдж.'!O46+перевозка!O46</f>
        <v>0</v>
      </c>
      <c r="P48" s="74">
        <f>'Касс. план Обл. бюдж.'!P46+перевозка!P46</f>
        <v>0</v>
      </c>
      <c r="Q48" s="74">
        <f>'Касс. план Обл. бюдж.'!Q46+перевозка!Q46</f>
        <v>0</v>
      </c>
    </row>
    <row r="49" spans="2:17" ht="21" customHeight="1" x14ac:dyDescent="0.2">
      <c r="B49" s="15" t="s">
        <v>153</v>
      </c>
      <c r="C49" s="43"/>
      <c r="D49" s="208"/>
      <c r="E49" s="74">
        <f>'Касс. план Обл. бюдж.'!E47+перевозка!E47</f>
        <v>0</v>
      </c>
      <c r="F49" s="74">
        <f>'Касс. план Обл. бюдж.'!F47+перевозка!F47</f>
        <v>0</v>
      </c>
      <c r="G49" s="74">
        <f>'Касс. план Обл. бюдж.'!G47+перевозка!G47</f>
        <v>0</v>
      </c>
      <c r="H49" s="74">
        <f>'Касс. план Обл. бюдж.'!H47+перевозка!H47</f>
        <v>0</v>
      </c>
      <c r="I49" s="74">
        <f>'Касс. план Обл. бюдж.'!I47+перевозка!I47</f>
        <v>0</v>
      </c>
      <c r="J49" s="74">
        <f>'Касс. план Обл. бюдж.'!J47+перевозка!J47</f>
        <v>0</v>
      </c>
      <c r="K49" s="74">
        <f>'Касс. план Обл. бюдж.'!K47+перевозка!K47</f>
        <v>0</v>
      </c>
      <c r="L49" s="74">
        <f>'Касс. план Обл. бюдж.'!L47+перевозка!L47</f>
        <v>0</v>
      </c>
      <c r="M49" s="74">
        <f>'Касс. план Обл. бюдж.'!M47+перевозка!M47</f>
        <v>0</v>
      </c>
      <c r="N49" s="74">
        <f>'Касс. план Обл. бюдж.'!N47+перевозка!N47</f>
        <v>0</v>
      </c>
      <c r="O49" s="74">
        <f>'Касс. план Обл. бюдж.'!O47+перевозка!O47</f>
        <v>0</v>
      </c>
      <c r="P49" s="74">
        <f>'Касс. план Обл. бюдж.'!P47+перевозка!P47</f>
        <v>0</v>
      </c>
      <c r="Q49" s="74">
        <f>'Касс. план Обл. бюдж.'!Q47+перевозка!Q47</f>
        <v>0</v>
      </c>
    </row>
    <row r="50" spans="2:17" ht="21" customHeight="1" x14ac:dyDescent="0.2">
      <c r="B50" s="15" t="s">
        <v>106</v>
      </c>
      <c r="C50" s="43">
        <v>226</v>
      </c>
      <c r="D50" s="208">
        <v>244</v>
      </c>
      <c r="E50" s="74">
        <f>'Касс. план Обл. бюдж.'!E48+перевозка!E48</f>
        <v>991256</v>
      </c>
      <c r="F50" s="74">
        <f>'Касс. план Обл. бюдж.'!F48+перевозка!F48</f>
        <v>49326</v>
      </c>
      <c r="G50" s="74">
        <f>'Касс. план Обл. бюдж.'!G48+перевозка!G48</f>
        <v>199926</v>
      </c>
      <c r="H50" s="74">
        <f>'Касс. план Обл. бюдж.'!H48+перевозка!H48</f>
        <v>178756</v>
      </c>
      <c r="I50" s="74">
        <f>'Касс. план Обл. бюдж.'!I48+перевозка!I48</f>
        <v>85226</v>
      </c>
      <c r="J50" s="74">
        <f>'Касс. план Обл. бюдж.'!J48+перевозка!J48</f>
        <v>41526</v>
      </c>
      <c r="K50" s="74">
        <f>'Касс. план Обл. бюдж.'!K48+перевозка!K48</f>
        <v>85876</v>
      </c>
      <c r="L50" s="74">
        <f>'Касс. план Обл. бюдж.'!L48+перевозка!L48</f>
        <v>45726</v>
      </c>
      <c r="M50" s="74">
        <f>'Касс. план Обл. бюдж.'!M48+перевозка!M48</f>
        <v>45726</v>
      </c>
      <c r="N50" s="74">
        <f>'Касс. план Обл. бюдж.'!N48+перевозка!N48</f>
        <v>99186</v>
      </c>
      <c r="O50" s="74">
        <f>'Касс. план Обл. бюдж.'!O48+перевозка!O48</f>
        <v>45726</v>
      </c>
      <c r="P50" s="74">
        <f>'Касс. план Обл. бюдж.'!P48+перевозка!P48</f>
        <v>51526</v>
      </c>
      <c r="Q50" s="74">
        <f>'Касс. план Обл. бюдж.'!Q48+перевозка!Q48</f>
        <v>62730</v>
      </c>
    </row>
    <row r="51" spans="2:17" ht="20.25" customHeight="1" x14ac:dyDescent="0.2">
      <c r="B51" s="38" t="s">
        <v>99</v>
      </c>
      <c r="C51" s="46">
        <v>240</v>
      </c>
      <c r="D51" s="211"/>
      <c r="E51" s="74">
        <f>'Касс. план Обл. бюдж.'!E49+перевозка!E49</f>
        <v>0</v>
      </c>
      <c r="F51" s="74">
        <f>'Касс. план Обл. бюдж.'!F49+перевозка!F49</f>
        <v>0</v>
      </c>
      <c r="G51" s="74">
        <f>'Касс. план Обл. бюдж.'!G49+перевозка!G49</f>
        <v>0</v>
      </c>
      <c r="H51" s="74">
        <f>'Касс. план Обл. бюдж.'!H49+перевозка!H49</f>
        <v>0</v>
      </c>
      <c r="I51" s="74">
        <f>'Касс. план Обл. бюдж.'!I49+перевозка!I49</f>
        <v>0</v>
      </c>
      <c r="J51" s="74">
        <f>'Касс. план Обл. бюдж.'!J49+перевозка!J49</f>
        <v>0</v>
      </c>
      <c r="K51" s="74">
        <f>'Касс. план Обл. бюдж.'!K49+перевозка!K49</f>
        <v>0</v>
      </c>
      <c r="L51" s="74">
        <f>'Касс. план Обл. бюдж.'!L49+перевозка!L49</f>
        <v>0</v>
      </c>
      <c r="M51" s="74">
        <f>'Касс. план Обл. бюдж.'!M49+перевозка!M49</f>
        <v>0</v>
      </c>
      <c r="N51" s="74">
        <f>'Касс. план Обл. бюдж.'!N49+перевозка!N49</f>
        <v>0</v>
      </c>
      <c r="O51" s="74">
        <f>'Касс. план Обл. бюдж.'!O49+перевозка!O49</f>
        <v>0</v>
      </c>
      <c r="P51" s="74">
        <f>'Касс. план Обл. бюдж.'!P49+перевозка!P49</f>
        <v>0</v>
      </c>
      <c r="Q51" s="74">
        <f>'Касс. план Обл. бюдж.'!Q49+перевозка!Q49</f>
        <v>0</v>
      </c>
    </row>
    <row r="52" spans="2:17" ht="17.25" customHeight="1" x14ac:dyDescent="0.2">
      <c r="B52" s="41" t="s">
        <v>32</v>
      </c>
      <c r="C52" s="43"/>
      <c r="D52" s="208"/>
      <c r="E52" s="74">
        <f>'Касс. план Обл. бюдж.'!E50+перевозка!E50</f>
        <v>0</v>
      </c>
      <c r="F52" s="74">
        <f>'Касс. план Обл. бюдж.'!F50+перевозка!F50</f>
        <v>0</v>
      </c>
      <c r="G52" s="74">
        <f>'Касс. план Обл. бюдж.'!G50+перевозка!G50</f>
        <v>0</v>
      </c>
      <c r="H52" s="74">
        <f>'Касс. план Обл. бюдж.'!H50+перевозка!H50</f>
        <v>0</v>
      </c>
      <c r="I52" s="74">
        <f>'Касс. план Обл. бюдж.'!I50+перевозка!I50</f>
        <v>0</v>
      </c>
      <c r="J52" s="74">
        <f>'Касс. план Обл. бюдж.'!J50+перевозка!J50</f>
        <v>0</v>
      </c>
      <c r="K52" s="74">
        <f>'Касс. план Обл. бюдж.'!K50+перевозка!K50</f>
        <v>0</v>
      </c>
      <c r="L52" s="74">
        <f>'Касс. план Обл. бюдж.'!L50+перевозка!L50</f>
        <v>0</v>
      </c>
      <c r="M52" s="74">
        <f>'Касс. план Обл. бюдж.'!M50+перевозка!M50</f>
        <v>0</v>
      </c>
      <c r="N52" s="74">
        <f>'Касс. план Обл. бюдж.'!N50+перевозка!N50</f>
        <v>0</v>
      </c>
      <c r="O52" s="74">
        <f>'Касс. план Обл. бюдж.'!O50+перевозка!O50</f>
        <v>0</v>
      </c>
      <c r="P52" s="74">
        <f>'Касс. план Обл. бюдж.'!P50+перевозка!P50</f>
        <v>0</v>
      </c>
      <c r="Q52" s="74">
        <f>'Касс. план Обл. бюдж.'!Q50+перевозка!Q50</f>
        <v>0</v>
      </c>
    </row>
    <row r="53" spans="2:17" ht="30" customHeight="1" x14ac:dyDescent="0.2">
      <c r="B53" s="47" t="s">
        <v>100</v>
      </c>
      <c r="C53" s="42" t="s">
        <v>55</v>
      </c>
      <c r="D53" s="207"/>
      <c r="E53" s="74">
        <f>'Касс. план Обл. бюдж.'!E51+перевозка!E51</f>
        <v>0</v>
      </c>
      <c r="F53" s="74">
        <f>'Касс. план Обл. бюдж.'!F51+перевозка!F51</f>
        <v>0</v>
      </c>
      <c r="G53" s="74">
        <f>'Касс. план Обл. бюдж.'!G51+перевозка!G51</f>
        <v>0</v>
      </c>
      <c r="H53" s="74">
        <f>'Касс. план Обл. бюдж.'!H51+перевозка!H51</f>
        <v>0</v>
      </c>
      <c r="I53" s="74">
        <f>'Касс. план Обл. бюдж.'!I51+перевозка!I51</f>
        <v>0</v>
      </c>
      <c r="J53" s="74">
        <f>'Касс. план Обл. бюдж.'!J51+перевозка!J51</f>
        <v>0</v>
      </c>
      <c r="K53" s="74">
        <f>'Касс. план Обл. бюдж.'!K51+перевозка!K51</f>
        <v>0</v>
      </c>
      <c r="L53" s="74">
        <f>'Касс. план Обл. бюдж.'!L51+перевозка!L51</f>
        <v>0</v>
      </c>
      <c r="M53" s="74">
        <f>'Касс. план Обл. бюдж.'!M51+перевозка!M51</f>
        <v>0</v>
      </c>
      <c r="N53" s="74">
        <f>'Касс. план Обл. бюдж.'!N51+перевозка!N51</f>
        <v>0</v>
      </c>
      <c r="O53" s="74">
        <f>'Касс. план Обл. бюдж.'!O51+перевозка!O51</f>
        <v>0</v>
      </c>
      <c r="P53" s="74">
        <f>'Касс. план Обл. бюдж.'!P51+перевозка!P51</f>
        <v>0</v>
      </c>
      <c r="Q53" s="74">
        <f>'Касс. план Обл. бюдж.'!Q51+перевозка!Q51</f>
        <v>0</v>
      </c>
    </row>
    <row r="54" spans="2:17" s="40" customFormat="1" ht="21" customHeight="1" x14ac:dyDescent="0.2">
      <c r="B54" s="38" t="s">
        <v>56</v>
      </c>
      <c r="C54" s="44" t="s">
        <v>57</v>
      </c>
      <c r="D54" s="209"/>
      <c r="E54" s="74">
        <f>'Касс. план Обл. бюдж.'!E52+перевозка!E52</f>
        <v>0</v>
      </c>
      <c r="F54" s="74">
        <f>'Касс. план Обл. бюдж.'!F52+перевозка!F52</f>
        <v>0</v>
      </c>
      <c r="G54" s="74">
        <f>'Касс. план Обл. бюдж.'!G52+перевозка!G52</f>
        <v>0</v>
      </c>
      <c r="H54" s="74">
        <f>'Касс. план Обл. бюдж.'!H52+перевозка!H52</f>
        <v>0</v>
      </c>
      <c r="I54" s="74">
        <f>'Касс. план Обл. бюдж.'!I52+перевозка!I52</f>
        <v>0</v>
      </c>
      <c r="J54" s="74">
        <f>'Касс. план Обл. бюдж.'!J52+перевозка!J52</f>
        <v>0</v>
      </c>
      <c r="K54" s="74">
        <f>'Касс. план Обл. бюдж.'!K52+перевозка!K52</f>
        <v>0</v>
      </c>
      <c r="L54" s="74">
        <f>'Касс. план Обл. бюдж.'!L52+перевозка!L52</f>
        <v>0</v>
      </c>
      <c r="M54" s="74">
        <f>'Касс. план Обл. бюдж.'!M52+перевозка!M52</f>
        <v>0</v>
      </c>
      <c r="N54" s="74">
        <f>'Касс. план Обл. бюдж.'!N52+перевозка!N52</f>
        <v>0</v>
      </c>
      <c r="O54" s="74">
        <f>'Касс. план Обл. бюдж.'!O52+перевозка!O52</f>
        <v>0</v>
      </c>
      <c r="P54" s="74">
        <f>'Касс. план Обл. бюдж.'!P52+перевозка!P52</f>
        <v>0</v>
      </c>
      <c r="Q54" s="74">
        <f>'Касс. план Обл. бюдж.'!Q52+перевозка!Q52</f>
        <v>0</v>
      </c>
    </row>
    <row r="55" spans="2:17" ht="14.25" customHeight="1" x14ac:dyDescent="0.2">
      <c r="B55" s="41" t="s">
        <v>32</v>
      </c>
      <c r="C55" s="45"/>
      <c r="D55" s="210"/>
      <c r="E55" s="74">
        <f>'Касс. план Обл. бюдж.'!E53+перевозка!E53</f>
        <v>0</v>
      </c>
      <c r="F55" s="74">
        <f>'Касс. план Обл. бюдж.'!F53+перевозка!F53</f>
        <v>0</v>
      </c>
      <c r="G55" s="74">
        <f>'Касс. план Обл. бюдж.'!G53+перевозка!G53</f>
        <v>0</v>
      </c>
      <c r="H55" s="74">
        <f>'Касс. план Обл. бюдж.'!H53+перевозка!H53</f>
        <v>0</v>
      </c>
      <c r="I55" s="74">
        <f>'Касс. план Обл. бюдж.'!I53+перевозка!I53</f>
        <v>0</v>
      </c>
      <c r="J55" s="74">
        <f>'Касс. план Обл. бюдж.'!J53+перевозка!J53</f>
        <v>0</v>
      </c>
      <c r="K55" s="74">
        <f>'Касс. план Обл. бюдж.'!K53+перевозка!K53</f>
        <v>0</v>
      </c>
      <c r="L55" s="74">
        <f>'Касс. план Обл. бюдж.'!L53+перевозка!L53</f>
        <v>0</v>
      </c>
      <c r="M55" s="74">
        <f>'Касс. план Обл. бюдж.'!M53+перевозка!M53</f>
        <v>0</v>
      </c>
      <c r="N55" s="74">
        <f>'Касс. план Обл. бюдж.'!N53+перевозка!N53</f>
        <v>0</v>
      </c>
      <c r="O55" s="74">
        <f>'Касс. план Обл. бюдж.'!O53+перевозка!O53</f>
        <v>0</v>
      </c>
      <c r="P55" s="74">
        <f>'Касс. план Обл. бюдж.'!P53+перевозка!P53</f>
        <v>0</v>
      </c>
      <c r="Q55" s="74">
        <f>'Касс. план Обл. бюдж.'!Q53+перевозка!Q53</f>
        <v>0</v>
      </c>
    </row>
    <row r="56" spans="2:17" ht="21" customHeight="1" x14ac:dyDescent="0.2">
      <c r="B56" s="41" t="s">
        <v>58</v>
      </c>
      <c r="C56" s="42" t="s">
        <v>59</v>
      </c>
      <c r="D56" s="212" t="s">
        <v>211</v>
      </c>
      <c r="E56" s="74">
        <f>'Касс. план Обл. бюдж.'!E54+перевозка!E54</f>
        <v>0</v>
      </c>
      <c r="F56" s="74">
        <f>'Касс. план Обл. бюдж.'!F54+перевозка!F54</f>
        <v>0</v>
      </c>
      <c r="G56" s="74">
        <f>'Касс. план Обл. бюдж.'!G54+перевозка!G54</f>
        <v>0</v>
      </c>
      <c r="H56" s="74">
        <f>'Касс. план Обл. бюдж.'!H54+перевозка!H54</f>
        <v>0</v>
      </c>
      <c r="I56" s="74">
        <f>'Касс. план Обл. бюдж.'!I54+перевозка!I54</f>
        <v>0</v>
      </c>
      <c r="J56" s="74">
        <f>'Касс. план Обл. бюдж.'!J54+перевозка!J54</f>
        <v>0</v>
      </c>
      <c r="K56" s="74">
        <f>'Касс. план Обл. бюдж.'!K54+перевозка!K54</f>
        <v>0</v>
      </c>
      <c r="L56" s="74">
        <f>'Касс. план Обл. бюдж.'!L54+перевозка!L54</f>
        <v>0</v>
      </c>
      <c r="M56" s="74">
        <f>'Касс. план Обл. бюдж.'!M54+перевозка!M54</f>
        <v>0</v>
      </c>
      <c r="N56" s="74">
        <f>'Касс. план Обл. бюдж.'!N54+перевозка!N54</f>
        <v>0</v>
      </c>
      <c r="O56" s="74">
        <f>'Касс. план Обл. бюдж.'!O54+перевозка!O54</f>
        <v>0</v>
      </c>
      <c r="P56" s="74">
        <f>'Касс. план Обл. бюдж.'!P54+перевозка!P54</f>
        <v>0</v>
      </c>
      <c r="Q56" s="74">
        <f>'Касс. план Обл. бюдж.'!Q54+перевозка!Q54</f>
        <v>0</v>
      </c>
    </row>
    <row r="57" spans="2:17" ht="29.25" customHeight="1" x14ac:dyDescent="0.2">
      <c r="B57" s="41" t="s">
        <v>60</v>
      </c>
      <c r="C57" s="42" t="s">
        <v>61</v>
      </c>
      <c r="D57" s="207"/>
      <c r="E57" s="74">
        <f>'Касс. план Обл. бюдж.'!E55+перевозка!E55</f>
        <v>0</v>
      </c>
      <c r="F57" s="74">
        <f>'Касс. план Обл. бюдж.'!F55+перевозка!F55</f>
        <v>0</v>
      </c>
      <c r="G57" s="74">
        <f>'Касс. план Обл. бюдж.'!G55+перевозка!G55</f>
        <v>0</v>
      </c>
      <c r="H57" s="74">
        <f>'Касс. план Обл. бюдж.'!H55+перевозка!H55</f>
        <v>0</v>
      </c>
      <c r="I57" s="74">
        <f>'Касс. план Обл. бюдж.'!I55+перевозка!I55</f>
        <v>0</v>
      </c>
      <c r="J57" s="74">
        <f>'Касс. план Обл. бюдж.'!J55+перевозка!J55</f>
        <v>0</v>
      </c>
      <c r="K57" s="74">
        <f>'Касс. план Обл. бюдж.'!K55+перевозка!K55</f>
        <v>0</v>
      </c>
      <c r="L57" s="74">
        <f>'Касс. план Обл. бюдж.'!L55+перевозка!L55</f>
        <v>0</v>
      </c>
      <c r="M57" s="74">
        <f>'Касс. план Обл. бюдж.'!M55+перевозка!M55</f>
        <v>0</v>
      </c>
      <c r="N57" s="74">
        <f>'Касс. план Обл. бюдж.'!N55+перевозка!N55</f>
        <v>0</v>
      </c>
      <c r="O57" s="74">
        <f>'Касс. план Обл. бюдж.'!O55+перевозка!O55</f>
        <v>0</v>
      </c>
      <c r="P57" s="74">
        <f>'Касс. план Обл. бюдж.'!P55+перевозка!P55</f>
        <v>0</v>
      </c>
      <c r="Q57" s="74">
        <f>'Касс. план Обл. бюдж.'!Q55+перевозка!Q55</f>
        <v>0</v>
      </c>
    </row>
    <row r="58" spans="2:17" s="40" customFormat="1" ht="21" customHeight="1" x14ac:dyDescent="0.2">
      <c r="B58" s="38" t="s">
        <v>62</v>
      </c>
      <c r="C58" s="44" t="s">
        <v>63</v>
      </c>
      <c r="D58" s="209"/>
      <c r="E58" s="74">
        <f>'Касс. план Обл. бюдж.'!E56+перевозка!E56</f>
        <v>2000</v>
      </c>
      <c r="F58" s="74">
        <f>'Касс. план Обл. бюдж.'!F56+перевозка!F56</f>
        <v>0</v>
      </c>
      <c r="G58" s="74">
        <f>'Касс. план Обл. бюдж.'!G56+перевозка!G56</f>
        <v>0</v>
      </c>
      <c r="H58" s="74">
        <f>'Касс. план Обл. бюдж.'!H56+перевозка!H56</f>
        <v>1000</v>
      </c>
      <c r="I58" s="74">
        <f>'Касс. план Обл. бюдж.'!I56+перевозка!I56</f>
        <v>0</v>
      </c>
      <c r="J58" s="74">
        <f>'Касс. план Обл. бюдж.'!J56+перевозка!J56</f>
        <v>0</v>
      </c>
      <c r="K58" s="74">
        <f>'Касс. план Обл. бюдж.'!K56+перевозка!K56</f>
        <v>500</v>
      </c>
      <c r="L58" s="74">
        <f>'Касс. план Обл. бюдж.'!L56+перевозка!L56</f>
        <v>0</v>
      </c>
      <c r="M58" s="74">
        <f>'Касс. план Обл. бюдж.'!M56+перевозка!M56</f>
        <v>0</v>
      </c>
      <c r="N58" s="74">
        <f>'Касс. план Обл. бюдж.'!N56+перевозка!N56</f>
        <v>500</v>
      </c>
      <c r="O58" s="74">
        <f>'Касс. план Обл. бюдж.'!O56+перевозка!O56</f>
        <v>0</v>
      </c>
      <c r="P58" s="74">
        <f>'Касс. план Обл. бюдж.'!P56+перевозка!P56</f>
        <v>0</v>
      </c>
      <c r="Q58" s="74">
        <f>'Касс. план Обл. бюдж.'!Q56+перевозка!Q56</f>
        <v>0</v>
      </c>
    </row>
    <row r="59" spans="2:17" s="40" customFormat="1" ht="18" customHeight="1" x14ac:dyDescent="0.2">
      <c r="B59" s="214" t="s">
        <v>33</v>
      </c>
      <c r="C59" s="44"/>
      <c r="D59" s="209"/>
      <c r="E59" s="74">
        <f>'Касс. план Обл. бюдж.'!E57+перевозка!E57</f>
        <v>0</v>
      </c>
      <c r="F59" s="74">
        <f>'Касс. план Обл. бюдж.'!F57+перевозка!F57</f>
        <v>0</v>
      </c>
      <c r="G59" s="74">
        <f>'Касс. план Обл. бюдж.'!G57+перевозка!G57</f>
        <v>0</v>
      </c>
      <c r="H59" s="74">
        <f>'Касс. план Обл. бюдж.'!H57+перевозка!H57</f>
        <v>0</v>
      </c>
      <c r="I59" s="74">
        <f>'Касс. план Обл. бюдж.'!I57+перевозка!I57</f>
        <v>0</v>
      </c>
      <c r="J59" s="74">
        <f>'Касс. план Обл. бюдж.'!J57+перевозка!J57</f>
        <v>0</v>
      </c>
      <c r="K59" s="74">
        <f>'Касс. план Обл. бюдж.'!K57+перевозка!K57</f>
        <v>0</v>
      </c>
      <c r="L59" s="74">
        <f>'Касс. план Обл. бюдж.'!L57+перевозка!L57</f>
        <v>0</v>
      </c>
      <c r="M59" s="74">
        <f>'Касс. план Обл. бюдж.'!M57+перевозка!M57</f>
        <v>0</v>
      </c>
      <c r="N59" s="74">
        <f>'Касс. план Обл. бюдж.'!N57+перевозка!N57</f>
        <v>0</v>
      </c>
      <c r="O59" s="74">
        <f>'Касс. план Обл. бюдж.'!O57+перевозка!O57</f>
        <v>0</v>
      </c>
      <c r="P59" s="74">
        <f>'Касс. план Обл. бюдж.'!P57+перевозка!P57</f>
        <v>0</v>
      </c>
      <c r="Q59" s="74">
        <f>'Касс. план Обл. бюдж.'!Q57+перевозка!Q57</f>
        <v>0</v>
      </c>
    </row>
    <row r="60" spans="2:17" s="40" customFormat="1" ht="21" customHeight="1" x14ac:dyDescent="0.2">
      <c r="B60" s="214" t="s">
        <v>62</v>
      </c>
      <c r="C60" s="213" t="s">
        <v>63</v>
      </c>
      <c r="D60" s="209" t="s">
        <v>212</v>
      </c>
      <c r="E60" s="74">
        <f>'Касс. план Обл. бюдж.'!E58+перевозка!E58</f>
        <v>0</v>
      </c>
      <c r="F60" s="74">
        <f>'Касс. план Обл. бюдж.'!F58+перевозка!F58</f>
        <v>0</v>
      </c>
      <c r="G60" s="74">
        <f>'Касс. план Обл. бюдж.'!G58+перевозка!G58</f>
        <v>0</v>
      </c>
      <c r="H60" s="74">
        <f>'Касс. план Обл. бюдж.'!H58+перевозка!H58</f>
        <v>0</v>
      </c>
      <c r="I60" s="74">
        <f>'Касс. план Обл. бюдж.'!I58+перевозка!I58</f>
        <v>0</v>
      </c>
      <c r="J60" s="74">
        <f>'Касс. план Обл. бюдж.'!J58+перевозка!J58</f>
        <v>0</v>
      </c>
      <c r="K60" s="74">
        <f>'Касс. план Обл. бюдж.'!K58+перевозка!K58</f>
        <v>0</v>
      </c>
      <c r="L60" s="74">
        <f>'Касс. план Обл. бюдж.'!L58+перевозка!L58</f>
        <v>0</v>
      </c>
      <c r="M60" s="74">
        <f>'Касс. план Обл. бюдж.'!M58+перевозка!M58</f>
        <v>0</v>
      </c>
      <c r="N60" s="74">
        <f>'Касс. план Обл. бюдж.'!N58+перевозка!N58</f>
        <v>0</v>
      </c>
      <c r="O60" s="74">
        <f>'Касс. план Обл. бюдж.'!O58+перевозка!O58</f>
        <v>0</v>
      </c>
      <c r="P60" s="74">
        <f>'Касс. план Обл. бюдж.'!P58+перевозка!P58</f>
        <v>0</v>
      </c>
      <c r="Q60" s="74">
        <f>'Касс. план Обл. бюдж.'!Q58+перевозка!Q58</f>
        <v>0</v>
      </c>
    </row>
    <row r="61" spans="2:17" s="40" customFormat="1" ht="21" customHeight="1" x14ac:dyDescent="0.2">
      <c r="B61" s="214" t="s">
        <v>62</v>
      </c>
      <c r="C61" s="213" t="s">
        <v>63</v>
      </c>
      <c r="D61" s="209" t="s">
        <v>205</v>
      </c>
      <c r="E61" s="74">
        <f>'Касс. план Обл. бюдж.'!E59+перевозка!E59</f>
        <v>0</v>
      </c>
      <c r="F61" s="74">
        <f>'Касс. план Обл. бюдж.'!F59+перевозка!F59</f>
        <v>0</v>
      </c>
      <c r="G61" s="74">
        <f>'Касс. план Обл. бюдж.'!G59+перевозка!G59</f>
        <v>0</v>
      </c>
      <c r="H61" s="74">
        <f>'Касс. план Обл. бюдж.'!H59+перевозка!H59</f>
        <v>0</v>
      </c>
      <c r="I61" s="74">
        <f>'Касс. план Обл. бюдж.'!I59+перевозка!I59</f>
        <v>0</v>
      </c>
      <c r="J61" s="74">
        <f>'Касс. план Обл. бюдж.'!J59+перевозка!J59</f>
        <v>0</v>
      </c>
      <c r="K61" s="74">
        <f>'Касс. план Обл. бюдж.'!K59+перевозка!K59</f>
        <v>0</v>
      </c>
      <c r="L61" s="74">
        <f>'Касс. план Обл. бюдж.'!L59+перевозка!L59</f>
        <v>0</v>
      </c>
      <c r="M61" s="74">
        <f>'Касс. план Обл. бюдж.'!M59+перевозка!M59</f>
        <v>0</v>
      </c>
      <c r="N61" s="74">
        <f>'Касс. план Обл. бюдж.'!N59+перевозка!N59</f>
        <v>0</v>
      </c>
      <c r="O61" s="74">
        <f>'Касс. план Обл. бюдж.'!O59+перевозка!O59</f>
        <v>0</v>
      </c>
      <c r="P61" s="74">
        <f>'Касс. план Обл. бюдж.'!P59+перевозка!P59</f>
        <v>0</v>
      </c>
      <c r="Q61" s="74">
        <f>'Касс. план Обл. бюдж.'!Q59+перевозка!Q59</f>
        <v>0</v>
      </c>
    </row>
    <row r="62" spans="2:17" s="40" customFormat="1" ht="21" customHeight="1" x14ac:dyDescent="0.2">
      <c r="B62" s="214" t="s">
        <v>62</v>
      </c>
      <c r="C62" s="213" t="s">
        <v>63</v>
      </c>
      <c r="D62" s="209" t="s">
        <v>206</v>
      </c>
      <c r="E62" s="74">
        <f>'Касс. план Обл. бюдж.'!E60+перевозка!E60</f>
        <v>0</v>
      </c>
      <c r="F62" s="74">
        <f>'Касс. план Обл. бюдж.'!F60+перевозка!F60</f>
        <v>0</v>
      </c>
      <c r="G62" s="74">
        <f>'Касс. план Обл. бюдж.'!G60+перевозка!G60</f>
        <v>0</v>
      </c>
      <c r="H62" s="74">
        <f>'Касс. план Обл. бюдж.'!H60+перевозка!H60</f>
        <v>0</v>
      </c>
      <c r="I62" s="74">
        <f>'Касс. план Обл. бюдж.'!I60+перевозка!I60</f>
        <v>0</v>
      </c>
      <c r="J62" s="74">
        <f>'Касс. план Обл. бюдж.'!J60+перевозка!J60</f>
        <v>0</v>
      </c>
      <c r="K62" s="74">
        <f>'Касс. план Обл. бюдж.'!K60+перевозка!K60</f>
        <v>0</v>
      </c>
      <c r="L62" s="74">
        <f>'Касс. план Обл. бюдж.'!L60+перевозка!L60</f>
        <v>0</v>
      </c>
      <c r="M62" s="74">
        <f>'Касс. план Обл. бюдж.'!M60+перевозка!M60</f>
        <v>0</v>
      </c>
      <c r="N62" s="74">
        <f>'Касс. план Обл. бюдж.'!N60+перевозка!N60</f>
        <v>0</v>
      </c>
      <c r="O62" s="74">
        <f>'Касс. план Обл. бюдж.'!O60+перевозка!O60</f>
        <v>0</v>
      </c>
      <c r="P62" s="74">
        <f>'Касс. план Обл. бюдж.'!P60+перевозка!P60</f>
        <v>0</v>
      </c>
      <c r="Q62" s="74">
        <f>'Касс. план Обл. бюдж.'!Q60+перевозка!Q60</f>
        <v>0</v>
      </c>
    </row>
    <row r="63" spans="2:17" s="40" customFormat="1" ht="21" customHeight="1" x14ac:dyDescent="0.2">
      <c r="B63" s="214" t="s">
        <v>62</v>
      </c>
      <c r="C63" s="213" t="s">
        <v>63</v>
      </c>
      <c r="D63" s="209" t="s">
        <v>213</v>
      </c>
      <c r="E63" s="74">
        <f>'Касс. план Обл. бюдж.'!E61+перевозка!E61</f>
        <v>0</v>
      </c>
      <c r="F63" s="74">
        <f>'Касс. план Обл. бюдж.'!F61+перевозка!F61</f>
        <v>0</v>
      </c>
      <c r="G63" s="74">
        <f>'Касс. план Обл. бюдж.'!G61+перевозка!G61</f>
        <v>0</v>
      </c>
      <c r="H63" s="74">
        <f>'Касс. план Обл. бюдж.'!H61+перевозка!H61</f>
        <v>0</v>
      </c>
      <c r="I63" s="74">
        <f>'Касс. план Обл. бюдж.'!I61+перевозка!I61</f>
        <v>0</v>
      </c>
      <c r="J63" s="74">
        <f>'Касс. план Обл. бюдж.'!J61+перевозка!J61</f>
        <v>0</v>
      </c>
      <c r="K63" s="74">
        <f>'Касс. план Обл. бюдж.'!K61+перевозка!K61</f>
        <v>0</v>
      </c>
      <c r="L63" s="74">
        <f>'Касс. план Обл. бюдж.'!L61+перевозка!L61</f>
        <v>0</v>
      </c>
      <c r="M63" s="74">
        <f>'Касс. план Обл. бюдж.'!M61+перевозка!M61</f>
        <v>0</v>
      </c>
      <c r="N63" s="74">
        <f>'Касс. план Обл. бюдж.'!N61+перевозка!N61</f>
        <v>0</v>
      </c>
      <c r="O63" s="74">
        <f>'Касс. план Обл. бюдж.'!O61+перевозка!O61</f>
        <v>0</v>
      </c>
      <c r="P63" s="74">
        <f>'Касс. план Обл. бюдж.'!P61+перевозка!P61</f>
        <v>0</v>
      </c>
      <c r="Q63" s="74">
        <f>'Касс. план Обл. бюдж.'!Q61+перевозка!Q61</f>
        <v>0</v>
      </c>
    </row>
    <row r="64" spans="2:17" s="40" customFormat="1" ht="21" customHeight="1" x14ac:dyDescent="0.2">
      <c r="B64" s="214" t="s">
        <v>62</v>
      </c>
      <c r="C64" s="213" t="s">
        <v>63</v>
      </c>
      <c r="D64" s="209" t="s">
        <v>214</v>
      </c>
      <c r="E64" s="74">
        <f>'Касс. план Обл. бюдж.'!E62+перевозка!E62</f>
        <v>0</v>
      </c>
      <c r="F64" s="74">
        <f>'Касс. план Обл. бюдж.'!F62+перевозка!F62</f>
        <v>0</v>
      </c>
      <c r="G64" s="74">
        <f>'Касс. план Обл. бюдж.'!G62+перевозка!G62</f>
        <v>0</v>
      </c>
      <c r="H64" s="74">
        <f>'Касс. план Обл. бюдж.'!H62+перевозка!H62</f>
        <v>0</v>
      </c>
      <c r="I64" s="74">
        <f>'Касс. план Обл. бюдж.'!I62+перевозка!I62</f>
        <v>0</v>
      </c>
      <c r="J64" s="74">
        <f>'Касс. план Обл. бюдж.'!J62+перевозка!J62</f>
        <v>0</v>
      </c>
      <c r="K64" s="74">
        <f>'Касс. план Обл. бюдж.'!K62+перевозка!K62</f>
        <v>0</v>
      </c>
      <c r="L64" s="74">
        <f>'Касс. план Обл. бюдж.'!L62+перевозка!L62</f>
        <v>0</v>
      </c>
      <c r="M64" s="74">
        <f>'Касс. план Обл. бюдж.'!M62+перевозка!M62</f>
        <v>0</v>
      </c>
      <c r="N64" s="74">
        <f>'Касс. план Обл. бюдж.'!N62+перевозка!N62</f>
        <v>0</v>
      </c>
      <c r="O64" s="74">
        <f>'Касс. план Обл. бюдж.'!O62+перевозка!O62</f>
        <v>0</v>
      </c>
      <c r="P64" s="74">
        <f>'Касс. план Обл. бюдж.'!P62+перевозка!P62</f>
        <v>0</v>
      </c>
      <c r="Q64" s="74">
        <f>'Касс. план Обл. бюдж.'!Q62+перевозка!Q62</f>
        <v>0</v>
      </c>
    </row>
    <row r="65" spans="2:17" s="40" customFormat="1" ht="21" customHeight="1" x14ac:dyDescent="0.2">
      <c r="B65" s="214" t="s">
        <v>62</v>
      </c>
      <c r="C65" s="213" t="s">
        <v>63</v>
      </c>
      <c r="D65" s="209" t="s">
        <v>215</v>
      </c>
      <c r="E65" s="74">
        <f>'Касс. план Обл. бюдж.'!E63+перевозка!E63</f>
        <v>2000</v>
      </c>
      <c r="F65" s="74">
        <f>'Касс. план Обл. бюдж.'!F63+перевозка!F63</f>
        <v>0</v>
      </c>
      <c r="G65" s="74">
        <f>'Касс. план Обл. бюдж.'!G63+перевозка!G63</f>
        <v>0</v>
      </c>
      <c r="H65" s="74">
        <f>'Касс. план Обл. бюдж.'!H63+перевозка!H63</f>
        <v>1000</v>
      </c>
      <c r="I65" s="74">
        <f>'Касс. план Обл. бюдж.'!I63+перевозка!I63</f>
        <v>0</v>
      </c>
      <c r="J65" s="74">
        <f>'Касс. план Обл. бюдж.'!J63+перевозка!J63</f>
        <v>0</v>
      </c>
      <c r="K65" s="74">
        <f>'Касс. план Обл. бюдж.'!K63+перевозка!K63</f>
        <v>500</v>
      </c>
      <c r="L65" s="74">
        <f>'Касс. план Обл. бюдж.'!L63+перевозка!L63</f>
        <v>0</v>
      </c>
      <c r="M65" s="74">
        <f>'Касс. план Обл. бюдж.'!M63+перевозка!M63</f>
        <v>0</v>
      </c>
      <c r="N65" s="74">
        <f>'Касс. план Обл. бюдж.'!N63+перевозка!N63</f>
        <v>500</v>
      </c>
      <c r="O65" s="74">
        <f>'Касс. план Обл. бюдж.'!O63+перевозка!O63</f>
        <v>0</v>
      </c>
      <c r="P65" s="74">
        <f>'Касс. план Обл. бюдж.'!P63+перевозка!P63</f>
        <v>0</v>
      </c>
      <c r="Q65" s="74">
        <f>'Касс. план Обл. бюдж.'!Q63+перевозка!Q63</f>
        <v>0</v>
      </c>
    </row>
    <row r="66" spans="2:17" s="40" customFormat="1" ht="21" customHeight="1" x14ac:dyDescent="0.2">
      <c r="B66" s="214" t="s">
        <v>62</v>
      </c>
      <c r="C66" s="213" t="s">
        <v>63</v>
      </c>
      <c r="D66" s="209" t="s">
        <v>216</v>
      </c>
      <c r="E66" s="74">
        <f>'Касс. план Обл. бюдж.'!E64+перевозка!E64</f>
        <v>0</v>
      </c>
      <c r="F66" s="74">
        <f>'Касс. план Обл. бюдж.'!F64+перевозка!F64</f>
        <v>0</v>
      </c>
      <c r="G66" s="74">
        <f>'Касс. план Обл. бюдж.'!G64+перевозка!G64</f>
        <v>0</v>
      </c>
      <c r="H66" s="74">
        <f>'Касс. план Обл. бюдж.'!H64+перевозка!H64</f>
        <v>0</v>
      </c>
      <c r="I66" s="74">
        <f>'Касс. план Обл. бюдж.'!I64+перевозка!I64</f>
        <v>0</v>
      </c>
      <c r="J66" s="74">
        <f>'Касс. план Обл. бюдж.'!J64+перевозка!J64</f>
        <v>0</v>
      </c>
      <c r="K66" s="74">
        <f>'Касс. план Обл. бюдж.'!K64+перевозка!K64</f>
        <v>0</v>
      </c>
      <c r="L66" s="74">
        <f>'Касс. план Обл. бюдж.'!L64+перевозка!L64</f>
        <v>0</v>
      </c>
      <c r="M66" s="74">
        <f>'Касс. план Обл. бюдж.'!M64+перевозка!M64</f>
        <v>0</v>
      </c>
      <c r="N66" s="74">
        <f>'Касс. план Обл. бюдж.'!N64+перевозка!N64</f>
        <v>0</v>
      </c>
      <c r="O66" s="74">
        <f>'Касс. план Обл. бюдж.'!O64+перевозка!O64</f>
        <v>0</v>
      </c>
      <c r="P66" s="74">
        <f>'Касс. план Обл. бюдж.'!P64+перевозка!P64</f>
        <v>0</v>
      </c>
      <c r="Q66" s="74">
        <f>'Касс. план Обл. бюдж.'!Q64+перевозка!Q64</f>
        <v>0</v>
      </c>
    </row>
    <row r="67" spans="2:17" s="40" customFormat="1" ht="21" customHeight="1" x14ac:dyDescent="0.2">
      <c r="B67" s="38" t="s">
        <v>64</v>
      </c>
      <c r="C67" s="44" t="s">
        <v>65</v>
      </c>
      <c r="D67" s="209"/>
      <c r="E67" s="74">
        <f>'Касс. план Обл. бюдж.'!E65+перевозка!E65</f>
        <v>2645893</v>
      </c>
      <c r="F67" s="74">
        <f>'Касс. план Обл. бюдж.'!F65+перевозка!F65</f>
        <v>208825</v>
      </c>
      <c r="G67" s="74">
        <f>'Касс. план Обл. бюдж.'!G65+перевозка!G65</f>
        <v>172325</v>
      </c>
      <c r="H67" s="74">
        <f>'Касс. план Обл. бюдж.'!H65+перевозка!H65</f>
        <v>202325</v>
      </c>
      <c r="I67" s="74">
        <f>'Касс. план Обл. бюдж.'!I65+перевозка!I65</f>
        <v>252325</v>
      </c>
      <c r="J67" s="74">
        <f>'Касс. план Обл. бюдж.'!J65+перевозка!J65</f>
        <v>100000</v>
      </c>
      <c r="K67" s="74">
        <f>'Касс. план Обл. бюдж.'!K65+перевозка!K65</f>
        <v>484650</v>
      </c>
      <c r="L67" s="74">
        <f>'Касс. план Обл. бюдж.'!L65+перевозка!L65</f>
        <v>202325</v>
      </c>
      <c r="M67" s="74">
        <f>'Касс. план Обл. бюдж.'!M65+перевозка!M65</f>
        <v>212325</v>
      </c>
      <c r="N67" s="74">
        <f>'Касс. план Обл. бюдж.'!N65+перевозка!N65</f>
        <v>202325</v>
      </c>
      <c r="O67" s="74">
        <f>'Касс. план Обл. бюдж.'!O65+перевозка!O65</f>
        <v>202325</v>
      </c>
      <c r="P67" s="74">
        <f>'Касс. план Обл. бюдж.'!P65+перевозка!P65</f>
        <v>202325</v>
      </c>
      <c r="Q67" s="74">
        <f>'Касс. план Обл. бюдж.'!Q65+перевозка!Q65</f>
        <v>203818</v>
      </c>
    </row>
    <row r="68" spans="2:17" ht="16.5" customHeight="1" x14ac:dyDescent="0.2">
      <c r="B68" s="41" t="s">
        <v>32</v>
      </c>
      <c r="C68" s="45"/>
      <c r="D68" s="210"/>
      <c r="E68" s="74">
        <f>'Касс. план Обл. бюдж.'!E66+перевозка!E66</f>
        <v>0</v>
      </c>
      <c r="F68" s="74">
        <f>'Касс. план Обл. бюдж.'!F66+перевозка!F66</f>
        <v>0</v>
      </c>
      <c r="G68" s="74">
        <f>'Касс. план Обл. бюдж.'!G66+перевозка!G66</f>
        <v>0</v>
      </c>
      <c r="H68" s="74">
        <f>'Касс. план Обл. бюдж.'!H66+перевозка!H66</f>
        <v>0</v>
      </c>
      <c r="I68" s="74">
        <f>'Касс. план Обл. бюдж.'!I66+перевозка!I66</f>
        <v>0</v>
      </c>
      <c r="J68" s="74">
        <f>'Касс. план Обл. бюдж.'!J66+перевозка!J66</f>
        <v>0</v>
      </c>
      <c r="K68" s="74">
        <f>'Касс. план Обл. бюдж.'!K66+перевозка!K66</f>
        <v>0</v>
      </c>
      <c r="L68" s="74">
        <f>'Касс. план Обл. бюдж.'!L66+перевозка!L66</f>
        <v>0</v>
      </c>
      <c r="M68" s="74">
        <f>'Касс. план Обл. бюдж.'!M66+перевозка!M66</f>
        <v>0</v>
      </c>
      <c r="N68" s="74">
        <f>'Касс. план Обл. бюдж.'!N66+перевозка!N66</f>
        <v>0</v>
      </c>
      <c r="O68" s="74">
        <f>'Касс. план Обл. бюдж.'!O66+перевозка!O66</f>
        <v>0</v>
      </c>
      <c r="P68" s="74">
        <f>'Касс. план Обл. бюдж.'!P66+перевозка!P66</f>
        <v>0</v>
      </c>
      <c r="Q68" s="74">
        <f>'Касс. план Обл. бюдж.'!Q66+перевозка!Q66</f>
        <v>0</v>
      </c>
    </row>
    <row r="69" spans="2:17" ht="22.5" customHeight="1" x14ac:dyDescent="0.2">
      <c r="B69" s="41" t="s">
        <v>66</v>
      </c>
      <c r="C69" s="42" t="s">
        <v>67</v>
      </c>
      <c r="D69" s="212" t="s">
        <v>205</v>
      </c>
      <c r="E69" s="74">
        <f>'Касс. план Обл. бюдж.'!E67+перевозка!E67</f>
        <v>0</v>
      </c>
      <c r="F69" s="74">
        <f>'Касс. план Обл. бюдж.'!F67+перевозка!F67</f>
        <v>0</v>
      </c>
      <c r="G69" s="74">
        <f>'Касс. план Обл. бюдж.'!G67+перевозка!G67</f>
        <v>0</v>
      </c>
      <c r="H69" s="74">
        <f>'Касс. план Обл. бюдж.'!H67+перевозка!H67</f>
        <v>0</v>
      </c>
      <c r="I69" s="74">
        <f>'Касс. план Обл. бюдж.'!I67+перевозка!I67</f>
        <v>0</v>
      </c>
      <c r="J69" s="74">
        <f>'Касс. план Обл. бюдж.'!J67+перевозка!J67</f>
        <v>0</v>
      </c>
      <c r="K69" s="74">
        <f>'Касс. план Обл. бюдж.'!K67+перевозка!K67</f>
        <v>0</v>
      </c>
      <c r="L69" s="74">
        <f>'Касс. план Обл. бюдж.'!L67+перевозка!L67</f>
        <v>0</v>
      </c>
      <c r="M69" s="74">
        <f>'Касс. план Обл. бюдж.'!M67+перевозка!M67</f>
        <v>0</v>
      </c>
      <c r="N69" s="74">
        <f>'Касс. план Обл. бюдж.'!N67+перевозка!N67</f>
        <v>0</v>
      </c>
      <c r="O69" s="74">
        <f>'Касс. план Обл. бюдж.'!O67+перевозка!O67</f>
        <v>0</v>
      </c>
      <c r="P69" s="74">
        <f>'Касс. план Обл. бюдж.'!P67+перевозка!P67</f>
        <v>0</v>
      </c>
      <c r="Q69" s="74">
        <f>'Касс. план Обл. бюдж.'!Q67+перевозка!Q67</f>
        <v>0</v>
      </c>
    </row>
    <row r="70" spans="2:17" ht="22.5" customHeight="1" x14ac:dyDescent="0.2">
      <c r="B70" s="41" t="s">
        <v>68</v>
      </c>
      <c r="C70" s="42" t="s">
        <v>69</v>
      </c>
      <c r="D70" s="207"/>
      <c r="E70" s="74">
        <f>'Касс. план Обл. бюдж.'!E68+перевозка!E68</f>
        <v>0</v>
      </c>
      <c r="F70" s="74">
        <f>'Касс. план Обл. бюдж.'!F68+перевозка!F68</f>
        <v>0</v>
      </c>
      <c r="G70" s="74">
        <f>'Касс. план Обл. бюдж.'!G68+перевозка!G68</f>
        <v>0</v>
      </c>
      <c r="H70" s="74">
        <f>'Касс. план Обл. бюдж.'!H68+перевозка!H68</f>
        <v>0</v>
      </c>
      <c r="I70" s="74">
        <f>'Касс. план Обл. бюдж.'!I68+перевозка!I68</f>
        <v>0</v>
      </c>
      <c r="J70" s="74">
        <f>'Касс. план Обл. бюдж.'!J68+перевозка!J68</f>
        <v>0</v>
      </c>
      <c r="K70" s="74">
        <f>'Касс. план Обл. бюдж.'!K68+перевозка!K68</f>
        <v>0</v>
      </c>
      <c r="L70" s="74">
        <f>'Касс. план Обл. бюдж.'!L68+перевозка!L68</f>
        <v>0</v>
      </c>
      <c r="M70" s="74">
        <f>'Касс. план Обл. бюдж.'!M68+перевозка!M68</f>
        <v>0</v>
      </c>
      <c r="N70" s="74">
        <f>'Касс. план Обл. бюдж.'!N68+перевозка!N68</f>
        <v>0</v>
      </c>
      <c r="O70" s="74">
        <f>'Касс. план Обл. бюдж.'!O68+перевозка!O68</f>
        <v>0</v>
      </c>
      <c r="P70" s="74">
        <f>'Касс. план Обл. бюдж.'!P68+перевозка!P68</f>
        <v>0</v>
      </c>
      <c r="Q70" s="74">
        <f>'Касс. план Обл. бюдж.'!Q68+перевозка!Q68</f>
        <v>0</v>
      </c>
    </row>
    <row r="71" spans="2:17" ht="22.5" customHeight="1" x14ac:dyDescent="0.2">
      <c r="B71" s="41" t="s">
        <v>80</v>
      </c>
      <c r="C71" s="42" t="s">
        <v>81</v>
      </c>
      <c r="D71" s="207"/>
      <c r="E71" s="74">
        <f>'Касс. план Обл. бюдж.'!E69+перевозка!E69</f>
        <v>0</v>
      </c>
      <c r="F71" s="74">
        <f>'Касс. план Обл. бюдж.'!F69+перевозка!F69</f>
        <v>0</v>
      </c>
      <c r="G71" s="74">
        <f>'Касс. план Обл. бюдж.'!G69+перевозка!G69</f>
        <v>0</v>
      </c>
      <c r="H71" s="74">
        <f>'Касс. план Обл. бюдж.'!H69+перевозка!H69</f>
        <v>0</v>
      </c>
      <c r="I71" s="74">
        <f>'Касс. план Обл. бюдж.'!I69+перевозка!I69</f>
        <v>0</v>
      </c>
      <c r="J71" s="74">
        <f>'Касс. план Обл. бюдж.'!J69+перевозка!J69</f>
        <v>0</v>
      </c>
      <c r="K71" s="74">
        <f>'Касс. план Обл. бюдж.'!K69+перевозка!K69</f>
        <v>0</v>
      </c>
      <c r="L71" s="74">
        <f>'Касс. план Обл. бюдж.'!L69+перевозка!L69</f>
        <v>0</v>
      </c>
      <c r="M71" s="74">
        <f>'Касс. план Обл. бюдж.'!M69+перевозка!M69</f>
        <v>0</v>
      </c>
      <c r="N71" s="74">
        <f>'Касс. план Обл. бюдж.'!N69+перевозка!N69</f>
        <v>0</v>
      </c>
      <c r="O71" s="74">
        <f>'Касс. план Обл. бюдж.'!O69+перевозка!O69</f>
        <v>0</v>
      </c>
      <c r="P71" s="74">
        <f>'Касс. план Обл. бюдж.'!P69+перевозка!P69</f>
        <v>0</v>
      </c>
      <c r="Q71" s="74">
        <f>'Касс. план Обл. бюдж.'!Q69+перевозка!Q69</f>
        <v>0</v>
      </c>
    </row>
    <row r="72" spans="2:17" ht="21" customHeight="1" x14ac:dyDescent="0.2">
      <c r="B72" s="41" t="s">
        <v>70</v>
      </c>
      <c r="C72" s="42" t="s">
        <v>71</v>
      </c>
      <c r="D72" s="212" t="s">
        <v>205</v>
      </c>
      <c r="E72" s="74">
        <f>'Касс. план Обл. бюдж.'!E70+перевозка!E70</f>
        <v>2645893</v>
      </c>
      <c r="F72" s="74">
        <f>'Касс. план Обл. бюдж.'!F70+перевозка!F70</f>
        <v>208825</v>
      </c>
      <c r="G72" s="74">
        <f>'Касс. план Обл. бюдж.'!G70+перевозка!G70</f>
        <v>172325</v>
      </c>
      <c r="H72" s="74">
        <f>'Касс. план Обл. бюдж.'!H70+перевозка!H70</f>
        <v>202325</v>
      </c>
      <c r="I72" s="74">
        <f>'Касс. план Обл. бюдж.'!I70+перевозка!I70</f>
        <v>252325</v>
      </c>
      <c r="J72" s="74">
        <f>'Касс. план Обл. бюдж.'!J70+перевозка!J70</f>
        <v>100000</v>
      </c>
      <c r="K72" s="74">
        <f>'Касс. план Обл. бюдж.'!K70+перевозка!K70</f>
        <v>484650</v>
      </c>
      <c r="L72" s="74">
        <f>'Касс. план Обл. бюдж.'!L70+перевозка!L70</f>
        <v>202325</v>
      </c>
      <c r="M72" s="74">
        <f>'Касс. план Обл. бюдж.'!M70+перевозка!M70</f>
        <v>212325</v>
      </c>
      <c r="N72" s="74">
        <f>'Касс. план Обл. бюдж.'!N70+перевозка!N70</f>
        <v>202325</v>
      </c>
      <c r="O72" s="74">
        <f>'Касс. план Обл. бюдж.'!O70+перевозка!O70</f>
        <v>202325</v>
      </c>
      <c r="P72" s="74">
        <f>'Касс. план Обл. бюдж.'!P70+перевозка!P70</f>
        <v>202325</v>
      </c>
      <c r="Q72" s="74">
        <f>'Касс. план Обл. бюдж.'!Q70+перевозка!Q70</f>
        <v>203818</v>
      </c>
    </row>
    <row r="73" spans="2:17" ht="14.25" customHeight="1" x14ac:dyDescent="0.2">
      <c r="B73" s="95" t="s">
        <v>32</v>
      </c>
      <c r="C73" s="42"/>
      <c r="D73" s="207"/>
      <c r="E73" s="74">
        <f>'Касс. план Обл. бюдж.'!E71+перевозка!E71</f>
        <v>0</v>
      </c>
      <c r="F73" s="74">
        <f>'Касс. план Обл. бюдж.'!F71+перевозка!F71</f>
        <v>0</v>
      </c>
      <c r="G73" s="74">
        <f>'Касс. план Обл. бюдж.'!G71+перевозка!G71</f>
        <v>0</v>
      </c>
      <c r="H73" s="74">
        <f>'Касс. план Обл. бюдж.'!H71+перевозка!H71</f>
        <v>0</v>
      </c>
      <c r="I73" s="74">
        <f>'Касс. план Обл. бюдж.'!I71+перевозка!I71</f>
        <v>0</v>
      </c>
      <c r="J73" s="74">
        <f>'Касс. план Обл. бюдж.'!J71+перевозка!J71</f>
        <v>0</v>
      </c>
      <c r="K73" s="74">
        <f>'Касс. план Обл. бюдж.'!K71+перевозка!K71</f>
        <v>0</v>
      </c>
      <c r="L73" s="74">
        <f>'Касс. план Обл. бюдж.'!L71+перевозка!L71</f>
        <v>0</v>
      </c>
      <c r="M73" s="74">
        <f>'Касс. план Обл. бюдж.'!M71+перевозка!M71</f>
        <v>0</v>
      </c>
      <c r="N73" s="74">
        <f>'Касс. план Обл. бюдж.'!N71+перевозка!N71</f>
        <v>0</v>
      </c>
      <c r="O73" s="74">
        <f>'Касс. план Обл. бюдж.'!O71+перевозка!O71</f>
        <v>0</v>
      </c>
      <c r="P73" s="74">
        <f>'Касс. план Обл. бюдж.'!P71+перевозка!P71</f>
        <v>0</v>
      </c>
      <c r="Q73" s="74">
        <f>'Касс. план Обл. бюдж.'!Q71+перевозка!Q71</f>
        <v>0</v>
      </c>
    </row>
    <row r="74" spans="2:17" ht="21" customHeight="1" x14ac:dyDescent="0.2">
      <c r="B74" s="95" t="s">
        <v>154</v>
      </c>
      <c r="C74" s="42"/>
      <c r="D74" s="207"/>
      <c r="E74" s="74">
        <f>'Касс. план Обл. бюдж.'!E72+перевозка!E72</f>
        <v>1830893</v>
      </c>
      <c r="F74" s="74">
        <f>'Касс. план Обл. бюдж.'!F72+перевозка!F72</f>
        <v>152575</v>
      </c>
      <c r="G74" s="74">
        <f>'Касс. план Обл. бюдж.'!G72+перевозка!G72</f>
        <v>152575</v>
      </c>
      <c r="H74" s="74">
        <f>'Касс. план Обл. бюдж.'!H72+перевозка!H72</f>
        <v>152575</v>
      </c>
      <c r="I74" s="74">
        <f>'Касс. план Обл. бюдж.'!I72+перевозка!I72</f>
        <v>152575</v>
      </c>
      <c r="J74" s="74">
        <f>'Касс. план Обл. бюдж.'!J72+перевозка!J72</f>
        <v>100000</v>
      </c>
      <c r="K74" s="74">
        <f>'Касс. план Обл. бюдж.'!K72+перевозка!K72</f>
        <v>205150</v>
      </c>
      <c r="L74" s="74">
        <f>'Касс. план Обл. бюдж.'!L72+перевозка!L72</f>
        <v>152575</v>
      </c>
      <c r="M74" s="74">
        <f>'Касс. план Обл. бюдж.'!M72+перевозка!M72</f>
        <v>152575</v>
      </c>
      <c r="N74" s="74">
        <f>'Касс. план Обл. бюдж.'!N72+перевозка!N72</f>
        <v>152575</v>
      </c>
      <c r="O74" s="74">
        <f>'Касс. план Обл. бюдж.'!O72+перевозка!O72</f>
        <v>152575</v>
      </c>
      <c r="P74" s="74">
        <f>'Касс. план Обл. бюдж.'!P72+перевозка!P72</f>
        <v>152575</v>
      </c>
      <c r="Q74" s="74">
        <f>'Касс. план Обл. бюдж.'!Q72+перевозка!Q72</f>
        <v>152568</v>
      </c>
    </row>
    <row r="75" spans="2:17" ht="21" customHeight="1" x14ac:dyDescent="0.2">
      <c r="B75" s="95" t="s">
        <v>155</v>
      </c>
      <c r="C75" s="42"/>
      <c r="D75" s="207"/>
      <c r="E75" s="74">
        <f>'Касс. план Обл. бюдж.'!E73+перевозка!E73</f>
        <v>75000</v>
      </c>
      <c r="F75" s="74">
        <f>'Касс. план Обл. бюдж.'!F73+перевозка!F73</f>
        <v>6250</v>
      </c>
      <c r="G75" s="74">
        <f>'Касс. план Обл. бюдж.'!G73+перевозка!G73</f>
        <v>6250</v>
      </c>
      <c r="H75" s="74">
        <f>'Касс. план Обл. бюдж.'!H73+перевозка!H73</f>
        <v>6250</v>
      </c>
      <c r="I75" s="74">
        <f>'Касс. план Обл. бюдж.'!I73+перевозка!I73</f>
        <v>6250</v>
      </c>
      <c r="J75" s="74">
        <f>'Касс. план Обл. бюдж.'!J73+перевозка!J73</f>
        <v>0</v>
      </c>
      <c r="K75" s="74">
        <f>'Касс. план Обл. бюдж.'!K73+перевозка!K73</f>
        <v>12500</v>
      </c>
      <c r="L75" s="74">
        <f>'Касс. план Обл. бюдж.'!L73+перевозка!L73</f>
        <v>6250</v>
      </c>
      <c r="M75" s="74">
        <f>'Касс. план Обл. бюдж.'!M73+перевозка!M73</f>
        <v>6250</v>
      </c>
      <c r="N75" s="74">
        <f>'Касс. план Обл. бюдж.'!N73+перевозка!N73</f>
        <v>6250</v>
      </c>
      <c r="O75" s="74">
        <f>'Касс. план Обл. бюдж.'!O73+перевозка!O73</f>
        <v>6250</v>
      </c>
      <c r="P75" s="74">
        <f>'Касс. план Обл. бюдж.'!P73+перевозка!P73</f>
        <v>6250</v>
      </c>
      <c r="Q75" s="74">
        <f>'Касс. план Обл. бюдж.'!Q73+перевозка!Q73</f>
        <v>6250</v>
      </c>
    </row>
    <row r="76" spans="2:17" ht="21" customHeight="1" x14ac:dyDescent="0.2">
      <c r="B76" s="95" t="s">
        <v>156</v>
      </c>
      <c r="C76" s="42"/>
      <c r="D76" s="207"/>
      <c r="E76" s="74">
        <f>'Касс. план Обл. бюдж.'!E74+перевозка!E74</f>
        <v>350000</v>
      </c>
      <c r="F76" s="74">
        <f>'Касс. план Обл. бюдж.'!F74+перевозка!F74</f>
        <v>50000</v>
      </c>
      <c r="G76" s="74">
        <f>'Касс. план Обл. бюдж.'!G74+перевозка!G74</f>
        <v>0</v>
      </c>
      <c r="H76" s="74">
        <f>'Касс. план Обл. бюдж.'!H74+перевозка!H74</f>
        <v>30000</v>
      </c>
      <c r="I76" s="74">
        <f>'Касс. план Обл. бюдж.'!I74+перевозка!I74</f>
        <v>30000</v>
      </c>
      <c r="J76" s="74">
        <f>'Касс. план Обл. бюдж.'!J74+перевозка!J74</f>
        <v>0</v>
      </c>
      <c r="K76" s="74">
        <f>'Касс. план Обл. бюдж.'!K74+перевозка!K74</f>
        <v>50000</v>
      </c>
      <c r="L76" s="74">
        <f>'Касс. план Обл. бюдж.'!L74+перевозка!L74</f>
        <v>30000</v>
      </c>
      <c r="M76" s="74">
        <f>'Касс. план Обл. бюдж.'!M74+перевозка!M74</f>
        <v>40000</v>
      </c>
      <c r="N76" s="74">
        <f>'Касс. план Обл. бюдж.'!N74+перевозка!N74</f>
        <v>30000</v>
      </c>
      <c r="O76" s="74">
        <f>'Касс. план Обл. бюдж.'!O74+перевозка!O74</f>
        <v>30000</v>
      </c>
      <c r="P76" s="74">
        <f>'Касс. план Обл. бюдж.'!P74+перевозка!P74</f>
        <v>30000</v>
      </c>
      <c r="Q76" s="74">
        <f>'Касс. план Обл. бюдж.'!Q74+перевозка!Q74</f>
        <v>30000</v>
      </c>
    </row>
    <row r="77" spans="2:17" ht="21" customHeight="1" x14ac:dyDescent="0.2">
      <c r="B77" s="95" t="s">
        <v>157</v>
      </c>
      <c r="C77" s="42"/>
      <c r="D77" s="207"/>
      <c r="E77" s="74">
        <f>'Касс. план Обл. бюдж.'!E75+перевозка!E75</f>
        <v>240000</v>
      </c>
      <c r="F77" s="74">
        <f>'Касс. план Обл. бюдж.'!F75+перевозка!F75</f>
        <v>0</v>
      </c>
      <c r="G77" s="74">
        <f>'Касс. план Обл. бюдж.'!G75+перевозка!G75</f>
        <v>0</v>
      </c>
      <c r="H77" s="74">
        <f>'Касс. план Обл. бюдж.'!H75+перевозка!H75</f>
        <v>0</v>
      </c>
      <c r="I77" s="74">
        <f>'Касс. план Обл. бюдж.'!I75+перевозка!I75</f>
        <v>50000</v>
      </c>
      <c r="J77" s="74">
        <f>'Касс. план Обл. бюдж.'!J75+перевозка!J75</f>
        <v>0</v>
      </c>
      <c r="K77" s="74">
        <f>'Касс. план Обл. бюдж.'!K75+перевозка!K75</f>
        <v>190000</v>
      </c>
      <c r="L77" s="74">
        <f>'Касс. план Обл. бюдж.'!L75+перевозка!L75</f>
        <v>0</v>
      </c>
      <c r="M77" s="74">
        <f>'Касс. план Обл. бюдж.'!M75+перевозка!M75</f>
        <v>0</v>
      </c>
      <c r="N77" s="74">
        <f>'Касс. план Обл. бюдж.'!N75+перевозка!N75</f>
        <v>0</v>
      </c>
      <c r="O77" s="74">
        <f>'Касс. план Обл. бюдж.'!O75+перевозка!O75</f>
        <v>0</v>
      </c>
      <c r="P77" s="74">
        <f>'Касс. план Обл. бюдж.'!P75+перевозка!P75</f>
        <v>0</v>
      </c>
      <c r="Q77" s="74">
        <f>'Касс. план Обл. бюдж.'!Q75+перевозка!Q75</f>
        <v>0</v>
      </c>
    </row>
    <row r="78" spans="2:17" s="40" customFormat="1" ht="21" customHeight="1" x14ac:dyDescent="0.2">
      <c r="B78" s="38" t="s">
        <v>72</v>
      </c>
      <c r="C78" s="44" t="s">
        <v>73</v>
      </c>
      <c r="D78" s="209"/>
      <c r="E78" s="74">
        <f>'Касс. план Обл. бюдж.'!E76+перевозка!E76</f>
        <v>0</v>
      </c>
      <c r="F78" s="74">
        <f>'Касс. план Обл. бюдж.'!F76+перевозка!F76</f>
        <v>0</v>
      </c>
      <c r="G78" s="74">
        <f>'Касс. план Обл. бюдж.'!G76+перевозка!G76</f>
        <v>0</v>
      </c>
      <c r="H78" s="74">
        <f>'Касс. план Обл. бюдж.'!H76+перевозка!H76</f>
        <v>0</v>
      </c>
      <c r="I78" s="74">
        <f>'Касс. план Обл. бюдж.'!I76+перевозка!I76</f>
        <v>0</v>
      </c>
      <c r="J78" s="74">
        <f>'Касс. план Обл. бюдж.'!J76+перевозка!J76</f>
        <v>0</v>
      </c>
      <c r="K78" s="74">
        <f>'Касс. план Обл. бюдж.'!K76+перевозка!K76</f>
        <v>0</v>
      </c>
      <c r="L78" s="74">
        <f>'Касс. план Обл. бюдж.'!L76+перевозка!L76</f>
        <v>0</v>
      </c>
      <c r="M78" s="74">
        <f>'Касс. план Обл. бюдж.'!M76+перевозка!M76</f>
        <v>0</v>
      </c>
      <c r="N78" s="74">
        <f>'Касс. план Обл. бюдж.'!N76+перевозка!N76</f>
        <v>0</v>
      </c>
      <c r="O78" s="74">
        <f>'Касс. план Обл. бюдж.'!O76+перевозка!O76</f>
        <v>0</v>
      </c>
      <c r="P78" s="74">
        <f>'Касс. план Обл. бюдж.'!P76+перевозка!P76</f>
        <v>0</v>
      </c>
      <c r="Q78" s="74">
        <f>'Касс. план Обл. бюдж.'!Q76+перевозка!Q76</f>
        <v>0</v>
      </c>
    </row>
    <row r="79" spans="2:17" ht="16.5" customHeight="1" x14ac:dyDescent="0.2">
      <c r="B79" s="41" t="s">
        <v>32</v>
      </c>
      <c r="C79" s="45"/>
      <c r="D79" s="210"/>
      <c r="E79" s="74">
        <f>'Касс. план Обл. бюдж.'!E77+перевозка!E77</f>
        <v>0</v>
      </c>
      <c r="F79" s="74">
        <f>'Касс. план Обл. бюдж.'!F77+перевозка!F77</f>
        <v>0</v>
      </c>
      <c r="G79" s="74">
        <f>'Касс. план Обл. бюдж.'!G77+перевозка!G77</f>
        <v>0</v>
      </c>
      <c r="H79" s="74">
        <f>'Касс. план Обл. бюдж.'!H77+перевозка!H77</f>
        <v>0</v>
      </c>
      <c r="I79" s="74">
        <f>'Касс. план Обл. бюдж.'!I77+перевозка!I77</f>
        <v>0</v>
      </c>
      <c r="J79" s="74">
        <f>'Касс. план Обл. бюдж.'!J77+перевозка!J77</f>
        <v>0</v>
      </c>
      <c r="K79" s="74">
        <f>'Касс. план Обл. бюдж.'!K77+перевозка!K77</f>
        <v>0</v>
      </c>
      <c r="L79" s="74">
        <f>'Касс. план Обл. бюдж.'!L77+перевозка!L77</f>
        <v>0</v>
      </c>
      <c r="M79" s="74">
        <f>'Касс. план Обл. бюдж.'!M77+перевозка!M77</f>
        <v>0</v>
      </c>
      <c r="N79" s="74">
        <f>'Касс. план Обл. бюдж.'!N77+перевозка!N77</f>
        <v>0</v>
      </c>
      <c r="O79" s="74">
        <f>'Касс. план Обл. бюдж.'!O77+перевозка!O77</f>
        <v>0</v>
      </c>
      <c r="P79" s="74">
        <f>'Касс. план Обл. бюдж.'!P77+перевозка!P77</f>
        <v>0</v>
      </c>
      <c r="Q79" s="74">
        <f>'Касс. план Обл. бюдж.'!Q77+перевозка!Q77</f>
        <v>0</v>
      </c>
    </row>
    <row r="80" spans="2:17" ht="33.6" customHeight="1" x14ac:dyDescent="0.2">
      <c r="B80" s="41" t="s">
        <v>74</v>
      </c>
      <c r="C80" s="42" t="s">
        <v>75</v>
      </c>
      <c r="D80" s="207"/>
      <c r="E80" s="74">
        <f>'Касс. план Обл. бюдж.'!E78+перевозка!E78</f>
        <v>0</v>
      </c>
      <c r="F80" s="74">
        <f>'Касс. план Обл. бюдж.'!F78+перевозка!F78</f>
        <v>0</v>
      </c>
      <c r="G80" s="74">
        <f>'Касс. план Обл. бюдж.'!G78+перевозка!G78</f>
        <v>0</v>
      </c>
      <c r="H80" s="74">
        <f>'Касс. план Обл. бюдж.'!H78+перевозка!H78</f>
        <v>0</v>
      </c>
      <c r="I80" s="74">
        <f>'Касс. план Обл. бюдж.'!I78+перевозка!I78</f>
        <v>0</v>
      </c>
      <c r="J80" s="74">
        <f>'Касс. план Обл. бюдж.'!J78+перевозка!J78</f>
        <v>0</v>
      </c>
      <c r="K80" s="74">
        <f>'Касс. план Обл. бюдж.'!K78+перевозка!K78</f>
        <v>0</v>
      </c>
      <c r="L80" s="74">
        <f>'Касс. план Обл. бюдж.'!L78+перевозка!L78</f>
        <v>0</v>
      </c>
      <c r="M80" s="74">
        <f>'Касс. план Обл. бюдж.'!M78+перевозка!M78</f>
        <v>0</v>
      </c>
      <c r="N80" s="74">
        <f>'Касс. план Обл. бюдж.'!N78+перевозка!N78</f>
        <v>0</v>
      </c>
      <c r="O80" s="74">
        <f>'Касс. план Обл. бюдж.'!O78+перевозка!O78</f>
        <v>0</v>
      </c>
      <c r="P80" s="74">
        <f>'Касс. план Обл. бюдж.'!P78+перевозка!P78</f>
        <v>0</v>
      </c>
      <c r="Q80" s="74">
        <f>'Касс. план Обл. бюдж.'!Q78+перевозка!Q78</f>
        <v>0</v>
      </c>
    </row>
    <row r="81" spans="2:17" ht="31.15" customHeight="1" x14ac:dyDescent="0.2">
      <c r="B81" s="41" t="s">
        <v>76</v>
      </c>
      <c r="C81" s="42" t="s">
        <v>77</v>
      </c>
      <c r="D81" s="207"/>
      <c r="E81" s="74">
        <f>'Касс. план Обл. бюдж.'!E79+перевозка!E79</f>
        <v>0</v>
      </c>
      <c r="F81" s="74">
        <f>'Касс. план Обл. бюдж.'!F79+перевозка!F79</f>
        <v>0</v>
      </c>
      <c r="G81" s="74">
        <f>'Касс. план Обл. бюдж.'!G79+перевозка!G79</f>
        <v>0</v>
      </c>
      <c r="H81" s="74">
        <f>'Касс. план Обл. бюдж.'!H79+перевозка!H79</f>
        <v>0</v>
      </c>
      <c r="I81" s="74">
        <f>'Касс. план Обл. бюдж.'!I79+перевозка!I79</f>
        <v>0</v>
      </c>
      <c r="J81" s="74">
        <f>'Касс. план Обл. бюдж.'!J79+перевозка!J79</f>
        <v>0</v>
      </c>
      <c r="K81" s="74">
        <f>'Касс. план Обл. бюдж.'!K79+перевозка!K79</f>
        <v>0</v>
      </c>
      <c r="L81" s="74">
        <f>'Касс. план Обл. бюдж.'!L79+перевозка!L79</f>
        <v>0</v>
      </c>
      <c r="M81" s="74">
        <f>'Касс. план Обл. бюдж.'!M79+перевозка!M79</f>
        <v>0</v>
      </c>
      <c r="N81" s="74">
        <f>'Касс. план Обл. бюдж.'!N79+перевозка!N79</f>
        <v>0</v>
      </c>
      <c r="O81" s="74">
        <f>'Касс. план Обл. бюдж.'!O79+перевозка!O79</f>
        <v>0</v>
      </c>
      <c r="P81" s="74">
        <f>'Касс. план Обл. бюдж.'!P79+перевозка!P79</f>
        <v>0</v>
      </c>
      <c r="Q81" s="74">
        <f>'Касс. план Обл. бюдж.'!Q79+перевозка!Q79</f>
        <v>0</v>
      </c>
    </row>
    <row r="82" spans="2:17" ht="14.25" customHeight="1" x14ac:dyDescent="0.2">
      <c r="B82" s="41" t="s">
        <v>78</v>
      </c>
      <c r="C82" s="45"/>
      <c r="D82" s="210"/>
      <c r="E82" s="74">
        <f>'Касс. план Обл. бюдж.'!E80+перевозка!E80</f>
        <v>0</v>
      </c>
      <c r="F82" s="74">
        <f>'Касс. план Обл. бюдж.'!F80+перевозка!F80</f>
        <v>0</v>
      </c>
      <c r="G82" s="74">
        <f>'Касс. план Обл. бюдж.'!G80+перевозка!G80</f>
        <v>0</v>
      </c>
      <c r="H82" s="74">
        <f>'Касс. план Обл. бюдж.'!H80+перевозка!H80</f>
        <v>0</v>
      </c>
      <c r="I82" s="74">
        <f>'Касс. план Обл. бюдж.'!I80+перевозка!I80</f>
        <v>0</v>
      </c>
      <c r="J82" s="74">
        <f>'Касс. план Обл. бюдж.'!J80+перевозка!J80</f>
        <v>0</v>
      </c>
      <c r="K82" s="74">
        <f>'Касс. план Обл. бюдж.'!K80+перевозка!K80</f>
        <v>0</v>
      </c>
      <c r="L82" s="74">
        <f>'Касс. план Обл. бюдж.'!L80+перевозка!L80</f>
        <v>0</v>
      </c>
      <c r="M82" s="74">
        <f>'Касс. план Обл. бюдж.'!M80+перевозка!M80</f>
        <v>0</v>
      </c>
      <c r="N82" s="74">
        <f>'Касс. план Обл. бюдж.'!N80+перевозка!N80</f>
        <v>0</v>
      </c>
      <c r="O82" s="74">
        <f>'Касс. план Обл. бюдж.'!O80+перевозка!O80</f>
        <v>0</v>
      </c>
      <c r="P82" s="74">
        <f>'Касс. план Обл. бюдж.'!P80+перевозка!P80</f>
        <v>0</v>
      </c>
      <c r="Q82" s="74">
        <f>'Касс. план Обл. бюдж.'!Q80+перевозка!Q80</f>
        <v>0</v>
      </c>
    </row>
    <row r="83" spans="2:17" ht="21" customHeight="1" x14ac:dyDescent="0.2">
      <c r="B83" s="41" t="s">
        <v>79</v>
      </c>
      <c r="C83" s="42" t="s">
        <v>36</v>
      </c>
      <c r="D83" s="207"/>
      <c r="E83" s="74">
        <f>'Касс. план Обл. бюдж.'!E81+перевозка!E81</f>
        <v>0</v>
      </c>
      <c r="F83" s="74">
        <f>'Касс. план Обл. бюдж.'!F81+перевозка!F81</f>
        <v>0</v>
      </c>
      <c r="G83" s="74">
        <f>'Касс. план Обл. бюдж.'!G81+перевозка!G81</f>
        <v>0</v>
      </c>
      <c r="H83" s="74">
        <f>'Касс. план Обл. бюдж.'!H81+перевозка!H81</f>
        <v>0</v>
      </c>
      <c r="I83" s="74">
        <f>'Касс. план Обл. бюдж.'!I81+перевозка!I81</f>
        <v>0</v>
      </c>
      <c r="J83" s="74">
        <f>'Касс. план Обл. бюдж.'!J81+перевозка!J81</f>
        <v>0</v>
      </c>
      <c r="K83" s="74">
        <f>'Касс. план Обл. бюдж.'!K81+перевозка!K81</f>
        <v>0</v>
      </c>
      <c r="L83" s="74">
        <f>'Касс. план Обл. бюдж.'!L81+перевозка!L81</f>
        <v>0</v>
      </c>
      <c r="M83" s="74">
        <f>'Касс. план Обл. бюдж.'!M81+перевозка!M81</f>
        <v>0</v>
      </c>
      <c r="N83" s="74">
        <f>'Касс. план Обл. бюдж.'!N81+перевозка!N81</f>
        <v>0</v>
      </c>
      <c r="O83" s="74">
        <f>'Касс. план Обл. бюдж.'!O81+перевозка!O81</f>
        <v>0</v>
      </c>
      <c r="P83" s="74">
        <f>'Касс. план Обл. бюдж.'!P81+перевозка!P81</f>
        <v>0</v>
      </c>
      <c r="Q83" s="74">
        <f>'Касс. план Обл. бюдж.'!Q81+перевозка!Q81</f>
        <v>0</v>
      </c>
    </row>
  </sheetData>
  <sheetProtection sheet="1" formatCells="0" formatColumns="0" formatRows="0" insertHyperlinks="0" autoFilter="0" pivotTables="0"/>
  <mergeCells count="16">
    <mergeCell ref="P1:Q1"/>
    <mergeCell ref="K2:Q2"/>
    <mergeCell ref="O4:P4"/>
    <mergeCell ref="O6:P6"/>
    <mergeCell ref="N7:Q7"/>
    <mergeCell ref="B17:B18"/>
    <mergeCell ref="C17:C18"/>
    <mergeCell ref="E17:E18"/>
    <mergeCell ref="F17:Q17"/>
    <mergeCell ref="D17:D18"/>
    <mergeCell ref="K8:Q8"/>
    <mergeCell ref="B11:Q11"/>
    <mergeCell ref="B15:Q15"/>
    <mergeCell ref="B12:Q12"/>
    <mergeCell ref="B13:Q13"/>
    <mergeCell ref="B14:Q14"/>
  </mergeCells>
  <phoneticPr fontId="4" type="noConversion"/>
  <printOptions horizontalCentered="1"/>
  <pageMargins left="1.1811023622047245" right="0.19685039370078741" top="0.19685039370078741" bottom="0.15748031496062992" header="0.15748031496062992" footer="0.15748031496062992"/>
  <pageSetup paperSize="9" scale="34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H81"/>
  <sheetViews>
    <sheetView view="pageBreakPreview" topLeftCell="C7" zoomScale="85" zoomScaleNormal="70" zoomScaleSheetLayoutView="85" workbookViewId="0">
      <selection activeCell="Q20" sqref="Q20"/>
    </sheetView>
  </sheetViews>
  <sheetFormatPr defaultRowHeight="12.75" x14ac:dyDescent="0.2"/>
  <cols>
    <col min="1" max="1" width="1.28515625" customWidth="1"/>
    <col min="2" max="2" width="54.7109375" customWidth="1"/>
    <col min="3" max="4" width="11.42578125" customWidth="1"/>
    <col min="5" max="5" width="16" customWidth="1"/>
    <col min="6" max="14" width="14.7109375" customWidth="1"/>
    <col min="15" max="15" width="17.28515625" customWidth="1"/>
    <col min="16" max="16" width="16.5703125" customWidth="1"/>
    <col min="17" max="17" width="16.7109375" customWidth="1"/>
  </cols>
  <sheetData>
    <row r="1" spans="2:34" x14ac:dyDescent="0.2">
      <c r="F1" s="2"/>
      <c r="G1" s="2"/>
      <c r="H1" s="2"/>
      <c r="I1" s="2"/>
      <c r="J1" s="2"/>
      <c r="K1" s="29"/>
      <c r="L1" s="29"/>
      <c r="M1" s="29"/>
      <c r="N1" s="29"/>
      <c r="O1" s="29"/>
      <c r="P1" s="443" t="s">
        <v>270</v>
      </c>
      <c r="Q1" s="443"/>
    </row>
    <row r="2" spans="2:34" ht="12.75" customHeight="1" x14ac:dyDescent="0.2">
      <c r="F2" s="2"/>
      <c r="G2" s="2"/>
      <c r="H2" s="2"/>
      <c r="I2" s="2"/>
      <c r="J2" s="2"/>
      <c r="K2" s="444"/>
      <c r="L2" s="444"/>
      <c r="M2" s="444"/>
      <c r="N2" s="444"/>
      <c r="O2" s="444"/>
      <c r="P2" s="444"/>
      <c r="Q2" s="444"/>
    </row>
    <row r="3" spans="2:34" x14ac:dyDescent="0.2">
      <c r="F3" s="2"/>
      <c r="G3" s="2"/>
      <c r="H3" s="2"/>
      <c r="I3" s="2"/>
      <c r="J3" s="2"/>
      <c r="K3" s="29"/>
      <c r="L3" s="29"/>
      <c r="M3" s="29"/>
      <c r="N3" s="29"/>
      <c r="O3" s="29"/>
      <c r="P3" s="29"/>
      <c r="Q3" s="192"/>
    </row>
    <row r="4" spans="2:34" ht="13.15" customHeight="1" x14ac:dyDescent="0.2">
      <c r="F4" s="2"/>
      <c r="G4" s="2"/>
      <c r="H4" s="2"/>
      <c r="I4" s="2"/>
      <c r="J4" s="2"/>
      <c r="K4" s="67"/>
      <c r="L4" s="67"/>
      <c r="M4" s="67"/>
      <c r="N4" s="67"/>
      <c r="O4" s="445" t="s">
        <v>218</v>
      </c>
      <c r="P4" s="445"/>
      <c r="Q4" s="67"/>
    </row>
    <row r="5" spans="2:34" ht="24.75" customHeight="1" x14ac:dyDescent="0.2">
      <c r="F5" s="2"/>
      <c r="G5" s="2"/>
      <c r="H5" s="2"/>
      <c r="I5" s="2"/>
      <c r="J5" s="2"/>
      <c r="K5" s="189"/>
      <c r="L5" s="189"/>
      <c r="M5" s="189"/>
      <c r="N5" s="190"/>
      <c r="O5" s="190" t="s">
        <v>237</v>
      </c>
      <c r="P5" s="190"/>
      <c r="Q5" s="190"/>
    </row>
    <row r="6" spans="2:34" ht="11.45" customHeight="1" x14ac:dyDescent="0.2">
      <c r="F6" s="2"/>
      <c r="G6" s="2"/>
      <c r="H6" s="2"/>
      <c r="I6" s="2"/>
      <c r="J6" s="2"/>
      <c r="K6" s="29"/>
      <c r="L6" s="29"/>
      <c r="M6" s="29"/>
      <c r="N6" s="29"/>
      <c r="O6" s="446" t="s">
        <v>219</v>
      </c>
      <c r="P6" s="446"/>
      <c r="Q6" s="68"/>
    </row>
    <row r="7" spans="2:34" ht="15.6" customHeight="1" x14ac:dyDescent="0.2">
      <c r="F7" s="2"/>
      <c r="G7" s="2"/>
      <c r="H7" s="2"/>
      <c r="I7" s="2"/>
      <c r="J7" s="2"/>
      <c r="K7" s="69"/>
      <c r="L7" s="69"/>
      <c r="M7" s="69"/>
      <c r="N7" s="447" t="s">
        <v>253</v>
      </c>
      <c r="O7" s="447"/>
      <c r="P7" s="447"/>
      <c r="Q7" s="447"/>
    </row>
    <row r="8" spans="2:34" ht="10.9" customHeight="1" x14ac:dyDescent="0.2">
      <c r="F8" s="2"/>
      <c r="G8" s="2"/>
      <c r="H8" s="2"/>
      <c r="I8" s="2"/>
      <c r="J8" s="2"/>
      <c r="K8" s="428" t="s">
        <v>124</v>
      </c>
      <c r="L8" s="428"/>
      <c r="M8" s="428"/>
      <c r="N8" s="428"/>
      <c r="O8" s="428"/>
      <c r="P8" s="428"/>
      <c r="Q8" s="428"/>
    </row>
    <row r="9" spans="2:34" x14ac:dyDescent="0.2">
      <c r="F9" s="2"/>
      <c r="G9" s="2"/>
      <c r="H9" s="2"/>
      <c r="I9" s="2"/>
      <c r="J9" s="2"/>
      <c r="L9" s="83"/>
      <c r="M9" s="83"/>
      <c r="N9" s="83"/>
      <c r="O9" s="191" t="s">
        <v>265</v>
      </c>
      <c r="P9" s="199" t="s">
        <v>261</v>
      </c>
      <c r="Q9" s="70" t="s">
        <v>220</v>
      </c>
    </row>
    <row r="11" spans="2:34" ht="18" x14ac:dyDescent="0.2">
      <c r="B11" s="448" t="s">
        <v>108</v>
      </c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</row>
    <row r="12" spans="2:34" ht="13.9" customHeight="1" x14ac:dyDescent="0.2">
      <c r="B12" s="449" t="s">
        <v>221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</row>
    <row r="13" spans="2:34" ht="16.5" x14ac:dyDescent="0.2">
      <c r="B13" s="450" t="s">
        <v>107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</row>
    <row r="14" spans="2:34" ht="12.75" customHeight="1" x14ac:dyDescent="0.2">
      <c r="B14" s="342" t="str">
        <f>'Касс. план (50400)'!B14:Q14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  <c r="AE14" s="1"/>
      <c r="AF14" s="1"/>
      <c r="AG14" s="1"/>
      <c r="AH14" s="1"/>
    </row>
    <row r="15" spans="2:34" ht="16.5" x14ac:dyDescent="0.2">
      <c r="B15" s="455" t="s">
        <v>4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x14ac:dyDescent="0.2">
      <c r="B16" s="5"/>
      <c r="C16" s="5"/>
      <c r="D16" s="5"/>
      <c r="E16" s="5"/>
      <c r="F16" s="5"/>
      <c r="G16" s="5"/>
      <c r="H16" s="5"/>
      <c r="I16" s="5"/>
      <c r="J16" s="5"/>
      <c r="K16" s="302"/>
      <c r="L16" s="5"/>
      <c r="M16" s="5"/>
      <c r="N16" s="5"/>
      <c r="O16" s="5"/>
      <c r="P16" s="5"/>
      <c r="Q16" s="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17" x14ac:dyDescent="0.2">
      <c r="B17" s="453" t="s">
        <v>11</v>
      </c>
      <c r="C17" s="451" t="s">
        <v>35</v>
      </c>
      <c r="D17" s="451" t="s">
        <v>165</v>
      </c>
      <c r="E17" s="438" t="s">
        <v>191</v>
      </c>
      <c r="F17" s="456" t="s">
        <v>192</v>
      </c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8"/>
    </row>
    <row r="18" spans="2:17" ht="18" customHeight="1" x14ac:dyDescent="0.2">
      <c r="B18" s="454"/>
      <c r="C18" s="452"/>
      <c r="D18" s="452"/>
      <c r="E18" s="439"/>
      <c r="F18" s="193" t="s">
        <v>193</v>
      </c>
      <c r="G18" s="193" t="s">
        <v>194</v>
      </c>
      <c r="H18" s="193" t="s">
        <v>195</v>
      </c>
      <c r="I18" s="193" t="s">
        <v>196</v>
      </c>
      <c r="J18" s="193" t="s">
        <v>197</v>
      </c>
      <c r="K18" s="193" t="s">
        <v>198</v>
      </c>
      <c r="L18" s="193" t="s">
        <v>199</v>
      </c>
      <c r="M18" s="193" t="s">
        <v>200</v>
      </c>
      <c r="N18" s="193" t="s">
        <v>201</v>
      </c>
      <c r="O18" s="193" t="s">
        <v>202</v>
      </c>
      <c r="P18" s="193" t="s">
        <v>203</v>
      </c>
      <c r="Q18" s="193" t="s">
        <v>204</v>
      </c>
    </row>
    <row r="19" spans="2:17" ht="18" customHeight="1" x14ac:dyDescent="0.2">
      <c r="B19" s="12" t="s">
        <v>97</v>
      </c>
      <c r="C19" s="14"/>
      <c r="D19" s="14"/>
      <c r="E19" s="82">
        <f t="shared" ref="E19:E79" si="0">F19+G19+H19+I19+J19+K19+L19+M19+N19+O19+P19+Q19</f>
        <v>0</v>
      </c>
      <c r="F19" s="220">
        <f>'Остаток Обл. бюдж.'!F19</f>
        <v>0</v>
      </c>
      <c r="G19" s="220">
        <f>'Остаток Обл. бюдж.'!G19</f>
        <v>0</v>
      </c>
      <c r="H19" s="220">
        <f>'Остаток Обл. бюдж.'!H19</f>
        <v>0</v>
      </c>
      <c r="I19" s="220">
        <f>'Остаток Обл. бюдж.'!I19</f>
        <v>0</v>
      </c>
      <c r="J19" s="220">
        <f>'Остаток Обл. бюдж.'!J19</f>
        <v>0</v>
      </c>
      <c r="K19" s="220">
        <f>'Остаток Обл. бюдж.'!K19</f>
        <v>0</v>
      </c>
      <c r="L19" s="220">
        <f>'Остаток Обл. бюдж.'!L19</f>
        <v>0</v>
      </c>
      <c r="M19" s="220">
        <f>'Остаток Обл. бюдж.'!M19</f>
        <v>0</v>
      </c>
      <c r="N19" s="220">
        <f>'Остаток Обл. бюдж.'!N19</f>
        <v>0</v>
      </c>
      <c r="O19" s="220">
        <f>'Остаток Обл. бюдж.'!O19</f>
        <v>0</v>
      </c>
      <c r="P19" s="220">
        <f>'Остаток Обл. бюдж.'!P19</f>
        <v>0</v>
      </c>
      <c r="Q19" s="220">
        <f>'Остаток Обл. бюдж.'!Q19</f>
        <v>0</v>
      </c>
    </row>
    <row r="20" spans="2:17" ht="18" customHeight="1" x14ac:dyDescent="0.2">
      <c r="B20" s="12" t="s">
        <v>102</v>
      </c>
      <c r="C20" s="14"/>
      <c r="D20" s="14"/>
      <c r="E20" s="82">
        <f t="shared" si="0"/>
        <v>38600000</v>
      </c>
      <c r="F20" s="81">
        <f>F22-F19</f>
        <v>2582543</v>
      </c>
      <c r="G20" s="81">
        <f>G22-G19</f>
        <v>2783911</v>
      </c>
      <c r="H20" s="81">
        <f t="shared" ref="H20:N20" si="1">H22-H19</f>
        <v>2895896</v>
      </c>
      <c r="I20" s="81">
        <f t="shared" si="1"/>
        <v>3661059</v>
      </c>
      <c r="J20" s="81">
        <f t="shared" si="1"/>
        <v>2488554</v>
      </c>
      <c r="K20" s="81">
        <f t="shared" si="1"/>
        <v>4290569</v>
      </c>
      <c r="L20" s="81">
        <f t="shared" si="1"/>
        <v>3822743</v>
      </c>
      <c r="M20" s="81">
        <f t="shared" si="1"/>
        <v>3079492</v>
      </c>
      <c r="N20" s="81">
        <f t="shared" si="1"/>
        <v>3166577</v>
      </c>
      <c r="O20" s="81">
        <f>O22-O19</f>
        <v>3606230</v>
      </c>
      <c r="P20" s="81">
        <f>P22-P19</f>
        <v>3069259</v>
      </c>
      <c r="Q20" s="81">
        <f>Q22-Q19</f>
        <v>3153167</v>
      </c>
    </row>
    <row r="21" spans="2:17" ht="9.75" customHeight="1" x14ac:dyDescent="0.2">
      <c r="B21" s="12"/>
      <c r="C21" s="14"/>
      <c r="D21" s="14"/>
      <c r="E21" s="82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2:17" ht="21" customHeight="1" x14ac:dyDescent="0.2">
      <c r="B22" s="12" t="s">
        <v>38</v>
      </c>
      <c r="C22" s="13"/>
      <c r="D22" s="13"/>
      <c r="E22" s="82">
        <f t="shared" si="0"/>
        <v>38600000</v>
      </c>
      <c r="F22" s="77">
        <f>F24+F28+F49+F52+F56+F65+F76</f>
        <v>2582543</v>
      </c>
      <c r="G22" s="77">
        <f>G24+G28+G49+G52+G56+G65+G76</f>
        <v>2783911</v>
      </c>
      <c r="H22" s="77">
        <f t="shared" ref="H22:Q22" si="2">H24+H28+H49+H52+H56+H65+H76</f>
        <v>2895896</v>
      </c>
      <c r="I22" s="77">
        <f t="shared" si="2"/>
        <v>3661059</v>
      </c>
      <c r="J22" s="77">
        <f t="shared" si="2"/>
        <v>2488554</v>
      </c>
      <c r="K22" s="77">
        <f t="shared" si="2"/>
        <v>4290569</v>
      </c>
      <c r="L22" s="77">
        <f t="shared" si="2"/>
        <v>3822743</v>
      </c>
      <c r="M22" s="77">
        <f t="shared" si="2"/>
        <v>3079492</v>
      </c>
      <c r="N22" s="77">
        <f t="shared" si="2"/>
        <v>3166577</v>
      </c>
      <c r="O22" s="77">
        <f t="shared" si="2"/>
        <v>3606230</v>
      </c>
      <c r="P22" s="77">
        <f t="shared" si="2"/>
        <v>3069259</v>
      </c>
      <c r="Q22" s="77">
        <f t="shared" si="2"/>
        <v>3153167</v>
      </c>
    </row>
    <row r="23" spans="2:17" ht="9.75" customHeight="1" x14ac:dyDescent="0.2">
      <c r="B23" s="12" t="s">
        <v>33</v>
      </c>
      <c r="C23" s="13"/>
      <c r="D23" s="13"/>
      <c r="E23" s="82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 ht="27.6" customHeight="1" x14ac:dyDescent="0.2">
      <c r="B24" s="16" t="s">
        <v>101</v>
      </c>
      <c r="C24" s="19">
        <v>210</v>
      </c>
      <c r="D24" s="182"/>
      <c r="E24" s="82">
        <f t="shared" si="0"/>
        <v>32180931</v>
      </c>
      <c r="F24" s="82">
        <f>F25+F26+F27</f>
        <v>2048892</v>
      </c>
      <c r="G24" s="82">
        <f t="shared" ref="G24:N24" si="3">G25+G26+G27</f>
        <v>2166590</v>
      </c>
      <c r="H24" s="82">
        <f t="shared" si="3"/>
        <v>2195000</v>
      </c>
      <c r="I24" s="82">
        <f t="shared" si="3"/>
        <v>2832498</v>
      </c>
      <c r="J24" s="82">
        <f t="shared" si="3"/>
        <v>2241418</v>
      </c>
      <c r="K24" s="82">
        <f t="shared" si="3"/>
        <v>3447483</v>
      </c>
      <c r="L24" s="82">
        <f t="shared" si="3"/>
        <v>3482267</v>
      </c>
      <c r="M24" s="82">
        <f>M25+M26+M27</f>
        <v>2721821</v>
      </c>
      <c r="N24" s="82">
        <f t="shared" si="3"/>
        <v>2646941</v>
      </c>
      <c r="O24" s="82">
        <f>O25+O26+O27</f>
        <v>3217459</v>
      </c>
      <c r="P24" s="82">
        <f>P25+P26+P27</f>
        <v>2603238</v>
      </c>
      <c r="Q24" s="82">
        <f>Q25+Q26+Q27</f>
        <v>2577324</v>
      </c>
    </row>
    <row r="25" spans="2:17" ht="21" customHeight="1" x14ac:dyDescent="0.2">
      <c r="B25" s="15" t="s">
        <v>39</v>
      </c>
      <c r="C25" s="8" t="s">
        <v>40</v>
      </c>
      <c r="D25" s="188" t="s">
        <v>209</v>
      </c>
      <c r="E25" s="82">
        <f t="shared" si="0"/>
        <v>24781831</v>
      </c>
      <c r="F25" s="79">
        <v>1573650</v>
      </c>
      <c r="G25" s="79">
        <v>1662972</v>
      </c>
      <c r="H25" s="227">
        <v>1684793</v>
      </c>
      <c r="I25" s="79">
        <v>2174422</v>
      </c>
      <c r="J25" s="79">
        <v>1720444</v>
      </c>
      <c r="K25" s="227">
        <v>2646762</v>
      </c>
      <c r="L25" s="227">
        <v>2673477</v>
      </c>
      <c r="M25" s="227">
        <v>2089417</v>
      </c>
      <c r="N25" s="79">
        <v>2031906</v>
      </c>
      <c r="O25" s="227">
        <v>2470092</v>
      </c>
      <c r="P25" s="227">
        <v>1998340</v>
      </c>
      <c r="Q25" s="227">
        <v>2055556</v>
      </c>
    </row>
    <row r="26" spans="2:17" ht="21" customHeight="1" x14ac:dyDescent="0.2">
      <c r="B26" s="15" t="s">
        <v>41</v>
      </c>
      <c r="C26" s="6">
        <v>212</v>
      </c>
      <c r="D26" s="184">
        <v>112</v>
      </c>
      <c r="E26" s="82">
        <f t="shared" si="0"/>
        <v>15000</v>
      </c>
      <c r="F26" s="79">
        <v>0</v>
      </c>
      <c r="G26" s="79">
        <v>1400</v>
      </c>
      <c r="H26" s="79">
        <v>1400</v>
      </c>
      <c r="I26" s="79">
        <v>1400</v>
      </c>
      <c r="J26" s="79">
        <v>1400</v>
      </c>
      <c r="K26" s="79">
        <v>1400</v>
      </c>
      <c r="L26" s="79">
        <v>1400</v>
      </c>
      <c r="M26" s="79">
        <v>1400</v>
      </c>
      <c r="N26" s="79">
        <v>1400</v>
      </c>
      <c r="O26" s="79">
        <v>1400</v>
      </c>
      <c r="P26" s="79">
        <v>1400</v>
      </c>
      <c r="Q26" s="79">
        <v>1000</v>
      </c>
    </row>
    <row r="27" spans="2:17" ht="21" customHeight="1" x14ac:dyDescent="0.2">
      <c r="B27" s="15" t="s">
        <v>42</v>
      </c>
      <c r="C27" s="8" t="s">
        <v>43</v>
      </c>
      <c r="D27" s="188" t="s">
        <v>210</v>
      </c>
      <c r="E27" s="82">
        <f t="shared" si="0"/>
        <v>7384100</v>
      </c>
      <c r="F27" s="227">
        <v>475242</v>
      </c>
      <c r="G27" s="79">
        <v>502218</v>
      </c>
      <c r="H27" s="79">
        <v>508807</v>
      </c>
      <c r="I27" s="227">
        <v>656676</v>
      </c>
      <c r="J27" s="79">
        <v>519574</v>
      </c>
      <c r="K27" s="79">
        <v>799321</v>
      </c>
      <c r="L27" s="79">
        <v>807390</v>
      </c>
      <c r="M27" s="321">
        <v>631004</v>
      </c>
      <c r="N27" s="79">
        <v>613635</v>
      </c>
      <c r="O27" s="227">
        <v>745967</v>
      </c>
      <c r="P27" s="79">
        <v>603498</v>
      </c>
      <c r="Q27" s="227">
        <v>520768</v>
      </c>
    </row>
    <row r="28" spans="2:17" ht="21" customHeight="1" x14ac:dyDescent="0.2">
      <c r="B28" s="16" t="s">
        <v>44</v>
      </c>
      <c r="C28" s="10" t="s">
        <v>45</v>
      </c>
      <c r="D28" s="185"/>
      <c r="E28" s="82">
        <f t="shared" si="0"/>
        <v>3771176</v>
      </c>
      <c r="F28" s="82">
        <f>F30+F31+F35+F36+F40+F43</f>
        <v>324826</v>
      </c>
      <c r="G28" s="82">
        <f>G30+G31+G35+G36+G40+G43</f>
        <v>444996</v>
      </c>
      <c r="H28" s="82">
        <f>H30+H31+H35+H36+H40+H43</f>
        <v>497571</v>
      </c>
      <c r="I28" s="82">
        <f t="shared" ref="I28:N28" si="4">I30+I31+I35+I36+I40+I43</f>
        <v>576236</v>
      </c>
      <c r="J28" s="82">
        <f>J30+J31+J35+J36+J40+J43</f>
        <v>147136</v>
      </c>
      <c r="K28" s="82">
        <f t="shared" si="4"/>
        <v>357936</v>
      </c>
      <c r="L28" s="82">
        <f t="shared" si="4"/>
        <v>138151</v>
      </c>
      <c r="M28" s="82">
        <f t="shared" si="4"/>
        <v>145346</v>
      </c>
      <c r="N28" s="82">
        <f t="shared" si="4"/>
        <v>316811</v>
      </c>
      <c r="O28" s="82">
        <f>O30+O31+O35+O36+O40+O43</f>
        <v>186446</v>
      </c>
      <c r="P28" s="82">
        <f>P30+P31+P35+P36+P40+P43</f>
        <v>263696</v>
      </c>
      <c r="Q28" s="82">
        <f>Q30+Q31+Q35+Q36+Q40+Q43</f>
        <v>372025</v>
      </c>
    </row>
    <row r="29" spans="2:17" ht="9.75" customHeight="1" x14ac:dyDescent="0.2">
      <c r="B29" s="15" t="s">
        <v>32</v>
      </c>
      <c r="C29" s="7"/>
      <c r="D29" s="186"/>
      <c r="E29" s="82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 ht="21" customHeight="1" x14ac:dyDescent="0.2">
      <c r="B30" s="15" t="s">
        <v>46</v>
      </c>
      <c r="C30" s="8" t="s">
        <v>47</v>
      </c>
      <c r="D30" s="188" t="s">
        <v>205</v>
      </c>
      <c r="E30" s="82">
        <f t="shared" si="0"/>
        <v>203640</v>
      </c>
      <c r="F30" s="79">
        <v>19235</v>
      </c>
      <c r="G30" s="79">
        <v>16675</v>
      </c>
      <c r="H30" s="79">
        <v>16675</v>
      </c>
      <c r="I30" s="79">
        <v>16775</v>
      </c>
      <c r="J30" s="79">
        <v>16675</v>
      </c>
      <c r="K30" s="79">
        <v>16675</v>
      </c>
      <c r="L30" s="79">
        <v>16775</v>
      </c>
      <c r="M30" s="79">
        <v>16785</v>
      </c>
      <c r="N30" s="79">
        <v>16785</v>
      </c>
      <c r="O30" s="79">
        <v>16885</v>
      </c>
      <c r="P30" s="79">
        <v>16785</v>
      </c>
      <c r="Q30" s="79">
        <v>16915</v>
      </c>
    </row>
    <row r="31" spans="2:17" ht="21" customHeight="1" x14ac:dyDescent="0.2">
      <c r="B31" s="15" t="s">
        <v>48</v>
      </c>
      <c r="C31" s="8" t="s">
        <v>49</v>
      </c>
      <c r="D31" s="183"/>
      <c r="E31" s="82">
        <f t="shared" si="0"/>
        <v>0</v>
      </c>
      <c r="F31" s="218">
        <f t="shared" ref="F31:L31" si="5">F33+F34</f>
        <v>0</v>
      </c>
      <c r="G31" s="218">
        <f t="shared" si="5"/>
        <v>0</v>
      </c>
      <c r="H31" s="218">
        <f t="shared" si="5"/>
        <v>0</v>
      </c>
      <c r="I31" s="218">
        <f t="shared" si="5"/>
        <v>0</v>
      </c>
      <c r="J31" s="218">
        <f t="shared" si="5"/>
        <v>0</v>
      </c>
      <c r="K31" s="218">
        <f t="shared" si="5"/>
        <v>0</v>
      </c>
      <c r="L31" s="218">
        <f t="shared" si="5"/>
        <v>0</v>
      </c>
      <c r="M31" s="218">
        <f t="shared" ref="M31:O31" si="6">M33+M34</f>
        <v>0</v>
      </c>
      <c r="N31" s="218">
        <f t="shared" si="6"/>
        <v>0</v>
      </c>
      <c r="O31" s="218">
        <f t="shared" si="6"/>
        <v>0</v>
      </c>
      <c r="P31" s="218"/>
      <c r="Q31" s="218"/>
    </row>
    <row r="32" spans="2:17" ht="13.5" customHeight="1" x14ac:dyDescent="0.2">
      <c r="B32" s="15" t="s">
        <v>33</v>
      </c>
      <c r="C32" s="8"/>
      <c r="D32" s="183"/>
      <c r="E32" s="82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</row>
    <row r="33" spans="2:17" ht="21" customHeight="1" x14ac:dyDescent="0.2">
      <c r="B33" s="15" t="s">
        <v>48</v>
      </c>
      <c r="C33" s="94" t="s">
        <v>49</v>
      </c>
      <c r="D33" s="188" t="s">
        <v>205</v>
      </c>
      <c r="E33" s="82">
        <f t="shared" si="0"/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 ht="21" customHeight="1" x14ac:dyDescent="0.2">
      <c r="B34" s="15" t="s">
        <v>48</v>
      </c>
      <c r="C34" s="94" t="s">
        <v>49</v>
      </c>
      <c r="D34" s="188" t="s">
        <v>206</v>
      </c>
      <c r="E34" s="82">
        <f t="shared" si="0"/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 ht="21" customHeight="1" x14ac:dyDescent="0.2">
      <c r="B35" s="15" t="s">
        <v>50</v>
      </c>
      <c r="C35" s="8" t="s">
        <v>51</v>
      </c>
      <c r="D35" s="188" t="s">
        <v>205</v>
      </c>
      <c r="E35" s="82">
        <f t="shared" si="0"/>
        <v>1317900</v>
      </c>
      <c r="F35" s="79">
        <v>202000</v>
      </c>
      <c r="G35" s="79">
        <v>167200</v>
      </c>
      <c r="H35" s="79">
        <v>154500</v>
      </c>
      <c r="I35" s="227">
        <v>125700</v>
      </c>
      <c r="J35" s="79">
        <v>40400</v>
      </c>
      <c r="K35" s="79">
        <v>117700</v>
      </c>
      <c r="L35" s="79">
        <v>48800</v>
      </c>
      <c r="M35" s="79">
        <v>48900</v>
      </c>
      <c r="N35" s="79">
        <v>51500</v>
      </c>
      <c r="O35" s="79">
        <v>75300</v>
      </c>
      <c r="P35" s="79">
        <v>141100</v>
      </c>
      <c r="Q35" s="79">
        <v>144800</v>
      </c>
    </row>
    <row r="36" spans="2:17" ht="21" customHeight="1" x14ac:dyDescent="0.2">
      <c r="B36" s="15" t="s">
        <v>52</v>
      </c>
      <c r="C36" s="8" t="s">
        <v>53</v>
      </c>
      <c r="D36" s="188" t="s">
        <v>205</v>
      </c>
      <c r="E36" s="82">
        <f t="shared" si="0"/>
        <v>280000</v>
      </c>
      <c r="F36" s="79">
        <v>0</v>
      </c>
      <c r="G36" s="79">
        <v>0</v>
      </c>
      <c r="H36" s="79">
        <v>0</v>
      </c>
      <c r="I36" s="79">
        <v>70000</v>
      </c>
      <c r="J36" s="79">
        <v>0</v>
      </c>
      <c r="K36" s="227">
        <v>70000</v>
      </c>
      <c r="L36" s="79">
        <v>0</v>
      </c>
      <c r="M36" s="79">
        <v>0</v>
      </c>
      <c r="N36" s="79">
        <v>70000</v>
      </c>
      <c r="O36" s="79">
        <v>0</v>
      </c>
      <c r="P36" s="79">
        <v>0</v>
      </c>
      <c r="Q36" s="79">
        <v>70000</v>
      </c>
    </row>
    <row r="37" spans="2:17" ht="21" customHeight="1" x14ac:dyDescent="0.2">
      <c r="B37" s="15" t="s">
        <v>54</v>
      </c>
      <c r="C37" s="94" t="s">
        <v>207</v>
      </c>
      <c r="D37" s="183"/>
      <c r="E37" s="82">
        <f t="shared" si="0"/>
        <v>978380</v>
      </c>
      <c r="F37" s="218">
        <f>F39+F40</f>
        <v>54265</v>
      </c>
      <c r="G37" s="218">
        <f t="shared" ref="G37:Q37" si="7">G39+G40</f>
        <v>61195</v>
      </c>
      <c r="H37" s="218">
        <f t="shared" si="7"/>
        <v>147640</v>
      </c>
      <c r="I37" s="218">
        <f t="shared" si="7"/>
        <v>278535</v>
      </c>
      <c r="J37" s="218">
        <f>J39+J40</f>
        <v>48535</v>
      </c>
      <c r="K37" s="218">
        <f t="shared" si="7"/>
        <v>67685</v>
      </c>
      <c r="L37" s="218">
        <f t="shared" si="7"/>
        <v>26850</v>
      </c>
      <c r="M37" s="218">
        <f t="shared" si="7"/>
        <v>33935</v>
      </c>
      <c r="N37" s="218">
        <f t="shared" si="7"/>
        <v>79340</v>
      </c>
      <c r="O37" s="218">
        <f t="shared" si="7"/>
        <v>48535</v>
      </c>
      <c r="P37" s="218">
        <f t="shared" si="7"/>
        <v>54285</v>
      </c>
      <c r="Q37" s="218">
        <f t="shared" si="7"/>
        <v>77580</v>
      </c>
    </row>
    <row r="38" spans="2:17" ht="13.5" customHeight="1" x14ac:dyDescent="0.2">
      <c r="B38" s="15" t="s">
        <v>33</v>
      </c>
      <c r="C38" s="8"/>
      <c r="D38" s="183"/>
      <c r="E38" s="82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</row>
    <row r="39" spans="2:17" ht="21" customHeight="1" x14ac:dyDescent="0.2">
      <c r="B39" s="15" t="s">
        <v>54</v>
      </c>
      <c r="C39" s="94" t="s">
        <v>207</v>
      </c>
      <c r="D39" s="188" t="s">
        <v>208</v>
      </c>
      <c r="E39" s="82">
        <f t="shared" si="0"/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/>
      <c r="Q39" s="79"/>
    </row>
    <row r="40" spans="2:17" ht="21" customHeight="1" x14ac:dyDescent="0.2">
      <c r="B40" s="15" t="s">
        <v>54</v>
      </c>
      <c r="C40" s="6">
        <v>225</v>
      </c>
      <c r="D40" s="184">
        <v>244</v>
      </c>
      <c r="E40" s="82">
        <f>F40+G40+H40+I40+J40+K40+L40+M40+N40+O40+P40+Q40</f>
        <v>978380</v>
      </c>
      <c r="F40" s="79">
        <v>54265</v>
      </c>
      <c r="G40" s="79">
        <v>61195</v>
      </c>
      <c r="H40" s="227">
        <v>147640</v>
      </c>
      <c r="I40" s="79">
        <v>278535</v>
      </c>
      <c r="J40" s="79">
        <v>48535</v>
      </c>
      <c r="K40" s="79">
        <v>67685</v>
      </c>
      <c r="L40" s="79">
        <v>26850</v>
      </c>
      <c r="M40" s="79">
        <v>33935</v>
      </c>
      <c r="N40" s="79">
        <v>79340</v>
      </c>
      <c r="O40" s="79">
        <v>48535</v>
      </c>
      <c r="P40" s="79">
        <v>54285</v>
      </c>
      <c r="Q40" s="79">
        <v>77580</v>
      </c>
    </row>
    <row r="41" spans="2:17" ht="14.25" customHeight="1" x14ac:dyDescent="0.2">
      <c r="B41" s="15" t="s">
        <v>32</v>
      </c>
      <c r="C41" s="6"/>
      <c r="D41" s="184"/>
      <c r="E41" s="82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</row>
    <row r="42" spans="2:17" ht="21" customHeight="1" x14ac:dyDescent="0.2">
      <c r="B42" s="15" t="s">
        <v>152</v>
      </c>
      <c r="C42" s="6"/>
      <c r="D42" s="184"/>
      <c r="E42" s="82">
        <f>F42+G42+H42+I42+J42+K42+L42+M42+N42+O42+P42+Q42</f>
        <v>48600</v>
      </c>
      <c r="F42" s="79">
        <v>3280</v>
      </c>
      <c r="G42" s="79">
        <v>4050</v>
      </c>
      <c r="H42" s="79">
        <v>4050</v>
      </c>
      <c r="I42" s="79">
        <v>4050</v>
      </c>
      <c r="J42" s="79">
        <v>4050</v>
      </c>
      <c r="K42" s="79">
        <v>4050</v>
      </c>
      <c r="L42" s="79">
        <v>4050</v>
      </c>
      <c r="M42" s="79">
        <v>4050</v>
      </c>
      <c r="N42" s="79">
        <v>4050</v>
      </c>
      <c r="O42" s="79">
        <v>4050</v>
      </c>
      <c r="P42" s="79">
        <v>4050</v>
      </c>
      <c r="Q42" s="79">
        <v>4820</v>
      </c>
    </row>
    <row r="43" spans="2:17" ht="21" customHeight="1" x14ac:dyDescent="0.2">
      <c r="B43" s="15" t="s">
        <v>106</v>
      </c>
      <c r="C43" s="6">
        <v>226</v>
      </c>
      <c r="D43" s="184"/>
      <c r="E43" s="82">
        <f t="shared" si="0"/>
        <v>991256</v>
      </c>
      <c r="F43" s="218">
        <f>F45+F48</f>
        <v>49326</v>
      </c>
      <c r="G43" s="218">
        <f t="shared" ref="G43:Q43" si="8">G45+G48</f>
        <v>199926</v>
      </c>
      <c r="H43" s="218">
        <f>H45+H48</f>
        <v>178756</v>
      </c>
      <c r="I43" s="218">
        <f t="shared" si="8"/>
        <v>85226</v>
      </c>
      <c r="J43" s="218">
        <f t="shared" si="8"/>
        <v>41526</v>
      </c>
      <c r="K43" s="218">
        <f t="shared" si="8"/>
        <v>85876</v>
      </c>
      <c r="L43" s="218">
        <f t="shared" si="8"/>
        <v>45726</v>
      </c>
      <c r="M43" s="218">
        <f t="shared" si="8"/>
        <v>45726</v>
      </c>
      <c r="N43" s="218">
        <f t="shared" si="8"/>
        <v>99186</v>
      </c>
      <c r="O43" s="218">
        <f t="shared" si="8"/>
        <v>45726</v>
      </c>
      <c r="P43" s="218">
        <f t="shared" si="8"/>
        <v>51526</v>
      </c>
      <c r="Q43" s="218">
        <f t="shared" si="8"/>
        <v>62730</v>
      </c>
    </row>
    <row r="44" spans="2:17" ht="13.5" customHeight="1" x14ac:dyDescent="0.2">
      <c r="B44" s="15" t="s">
        <v>33</v>
      </c>
      <c r="C44" s="6"/>
      <c r="D44" s="184"/>
      <c r="E44" s="82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</row>
    <row r="45" spans="2:17" ht="21" customHeight="1" x14ac:dyDescent="0.2">
      <c r="B45" s="15" t="s">
        <v>106</v>
      </c>
      <c r="C45" s="6">
        <v>226</v>
      </c>
      <c r="D45" s="184">
        <v>243</v>
      </c>
      <c r="E45" s="82">
        <f t="shared" si="0"/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/>
      <c r="Q45" s="79"/>
    </row>
    <row r="46" spans="2:17" ht="14.25" customHeight="1" x14ac:dyDescent="0.2">
      <c r="B46" s="15" t="s">
        <v>32</v>
      </c>
      <c r="C46" s="6"/>
      <c r="D46" s="184"/>
      <c r="E46" s="82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</row>
    <row r="47" spans="2:17" ht="21" customHeight="1" x14ac:dyDescent="0.2">
      <c r="B47" s="15" t="s">
        <v>153</v>
      </c>
      <c r="C47" s="6"/>
      <c r="D47" s="184"/>
      <c r="E47" s="82">
        <f t="shared" si="0"/>
        <v>0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 ht="21" customHeight="1" x14ac:dyDescent="0.2">
      <c r="B48" s="15" t="s">
        <v>106</v>
      </c>
      <c r="C48" s="6">
        <v>226</v>
      </c>
      <c r="D48" s="184">
        <v>244</v>
      </c>
      <c r="E48" s="82">
        <f t="shared" si="0"/>
        <v>991256</v>
      </c>
      <c r="F48" s="79">
        <v>49326</v>
      </c>
      <c r="G48" s="79">
        <v>199926</v>
      </c>
      <c r="H48" s="79">
        <v>178756</v>
      </c>
      <c r="I48" s="79">
        <v>85226</v>
      </c>
      <c r="J48" s="79">
        <v>41526</v>
      </c>
      <c r="K48" s="79">
        <v>85876</v>
      </c>
      <c r="L48" s="79">
        <v>45726</v>
      </c>
      <c r="M48" s="79">
        <v>45726</v>
      </c>
      <c r="N48" s="79">
        <v>99186</v>
      </c>
      <c r="O48" s="79">
        <v>45726</v>
      </c>
      <c r="P48" s="79">
        <v>51526</v>
      </c>
      <c r="Q48" s="79">
        <v>62730</v>
      </c>
    </row>
    <row r="49" spans="2:17" ht="38.450000000000003" customHeight="1" x14ac:dyDescent="0.2">
      <c r="B49" s="16" t="s">
        <v>99</v>
      </c>
      <c r="C49" s="9">
        <v>240</v>
      </c>
      <c r="D49" s="187"/>
      <c r="E49" s="82">
        <f t="shared" si="0"/>
        <v>0</v>
      </c>
      <c r="F49" s="82">
        <f>F51</f>
        <v>0</v>
      </c>
      <c r="G49" s="82">
        <f t="shared" ref="G49:N49" si="9">G51</f>
        <v>0</v>
      </c>
      <c r="H49" s="82">
        <f t="shared" si="9"/>
        <v>0</v>
      </c>
      <c r="I49" s="82">
        <f t="shared" si="9"/>
        <v>0</v>
      </c>
      <c r="J49" s="82">
        <f t="shared" si="9"/>
        <v>0</v>
      </c>
      <c r="K49" s="82">
        <f t="shared" si="9"/>
        <v>0</v>
      </c>
      <c r="L49" s="82">
        <f t="shared" si="9"/>
        <v>0</v>
      </c>
      <c r="M49" s="82">
        <f t="shared" si="9"/>
        <v>0</v>
      </c>
      <c r="N49" s="82">
        <f t="shared" si="9"/>
        <v>0</v>
      </c>
      <c r="O49" s="82">
        <f>O51</f>
        <v>0</v>
      </c>
      <c r="P49" s="82">
        <f>P51</f>
        <v>0</v>
      </c>
      <c r="Q49" s="82">
        <f>Q51</f>
        <v>0</v>
      </c>
    </row>
    <row r="50" spans="2:17" ht="11.25" customHeight="1" x14ac:dyDescent="0.2">
      <c r="B50" s="15" t="s">
        <v>32</v>
      </c>
      <c r="C50" s="6"/>
      <c r="D50" s="184"/>
      <c r="E50" s="82">
        <f t="shared" si="0"/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ht="46.15" customHeight="1" x14ac:dyDescent="0.2">
      <c r="B51" s="17" t="s">
        <v>100</v>
      </c>
      <c r="C51" s="8" t="s">
        <v>55</v>
      </c>
      <c r="D51" s="183"/>
      <c r="E51" s="82">
        <f t="shared" si="0"/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/>
      <c r="Q51" s="79"/>
    </row>
    <row r="52" spans="2:17" ht="21" customHeight="1" x14ac:dyDescent="0.2">
      <c r="B52" s="16" t="s">
        <v>56</v>
      </c>
      <c r="C52" s="10" t="s">
        <v>57</v>
      </c>
      <c r="D52" s="185"/>
      <c r="E52" s="82">
        <f t="shared" si="0"/>
        <v>0</v>
      </c>
      <c r="F52" s="82">
        <f>F54+F55</f>
        <v>0</v>
      </c>
      <c r="G52" s="82">
        <f t="shared" ref="G52:M52" si="10">G54+G55</f>
        <v>0</v>
      </c>
      <c r="H52" s="82">
        <f t="shared" si="10"/>
        <v>0</v>
      </c>
      <c r="I52" s="82">
        <f t="shared" si="10"/>
        <v>0</v>
      </c>
      <c r="J52" s="82">
        <f t="shared" si="10"/>
        <v>0</v>
      </c>
      <c r="K52" s="82">
        <f t="shared" si="10"/>
        <v>0</v>
      </c>
      <c r="L52" s="82">
        <f t="shared" si="10"/>
        <v>0</v>
      </c>
      <c r="M52" s="82">
        <f t="shared" si="10"/>
        <v>0</v>
      </c>
      <c r="N52" s="82">
        <f>N54+N55</f>
        <v>0</v>
      </c>
      <c r="O52" s="82">
        <f>O54+O55</f>
        <v>0</v>
      </c>
      <c r="P52" s="82">
        <f>P54+P55</f>
        <v>0</v>
      </c>
      <c r="Q52" s="82">
        <f>Q54+Q55</f>
        <v>0</v>
      </c>
    </row>
    <row r="53" spans="2:17" ht="9.75" customHeight="1" x14ac:dyDescent="0.2">
      <c r="B53" s="15" t="s">
        <v>32</v>
      </c>
      <c r="C53" s="7"/>
      <c r="D53" s="186"/>
      <c r="E53" s="82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ht="21" customHeight="1" x14ac:dyDescent="0.2">
      <c r="B54" s="15" t="s">
        <v>58</v>
      </c>
      <c r="C54" s="8" t="s">
        <v>59</v>
      </c>
      <c r="D54" s="188" t="s">
        <v>211</v>
      </c>
      <c r="E54" s="82">
        <f t="shared" si="0"/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/>
      <c r="Q54" s="79"/>
    </row>
    <row r="55" spans="2:17" ht="35.450000000000003" customHeight="1" x14ac:dyDescent="0.2">
      <c r="B55" s="15" t="s">
        <v>60</v>
      </c>
      <c r="C55" s="8" t="s">
        <v>61</v>
      </c>
      <c r="D55" s="183"/>
      <c r="E55" s="82">
        <f t="shared" si="0"/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/>
      <c r="Q55" s="79"/>
    </row>
    <row r="56" spans="2:17" ht="21" customHeight="1" x14ac:dyDescent="0.2">
      <c r="B56" s="16" t="s">
        <v>62</v>
      </c>
      <c r="C56" s="10" t="s">
        <v>63</v>
      </c>
      <c r="D56" s="185"/>
      <c r="E56" s="82">
        <f t="shared" si="0"/>
        <v>2000</v>
      </c>
      <c r="F56" s="216">
        <f>F58+F59+F60+F61+F62+F63+F64</f>
        <v>0</v>
      </c>
      <c r="G56" s="216">
        <f>G58+G59+G60+G61+G62+G63+G64</f>
        <v>0</v>
      </c>
      <c r="H56" s="216">
        <f>H58+H59+H60+H61+H62+H63+H64</f>
        <v>1000</v>
      </c>
      <c r="I56" s="216">
        <f t="shared" ref="I56:Q56" si="11">I58+I59+I60+I61+I62+I63+I64</f>
        <v>0</v>
      </c>
      <c r="J56" s="216">
        <f>J58+J59+J60+J61+J62+J63+J64</f>
        <v>0</v>
      </c>
      <c r="K56" s="216">
        <f t="shared" si="11"/>
        <v>500</v>
      </c>
      <c r="L56" s="216">
        <f t="shared" si="11"/>
        <v>0</v>
      </c>
      <c r="M56" s="216">
        <f t="shared" si="11"/>
        <v>0</v>
      </c>
      <c r="N56" s="216">
        <f>N58+N59+N60+N61+N62+N63+N64</f>
        <v>500</v>
      </c>
      <c r="O56" s="216">
        <f t="shared" si="11"/>
        <v>0</v>
      </c>
      <c r="P56" s="216">
        <f t="shared" si="11"/>
        <v>0</v>
      </c>
      <c r="Q56" s="216">
        <f t="shared" si="11"/>
        <v>0</v>
      </c>
    </row>
    <row r="57" spans="2:17" ht="12.75" customHeight="1" x14ac:dyDescent="0.2">
      <c r="B57" s="93" t="s">
        <v>33</v>
      </c>
      <c r="C57" s="10"/>
      <c r="D57" s="185"/>
      <c r="E57" s="82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</row>
    <row r="58" spans="2:17" ht="21" customHeight="1" x14ac:dyDescent="0.2">
      <c r="B58" s="93" t="s">
        <v>62</v>
      </c>
      <c r="C58" s="94" t="s">
        <v>63</v>
      </c>
      <c r="D58" s="185" t="s">
        <v>212</v>
      </c>
      <c r="E58" s="82">
        <f t="shared" si="0"/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/>
      <c r="Q58" s="80"/>
    </row>
    <row r="59" spans="2:17" ht="21" customHeight="1" x14ac:dyDescent="0.2">
      <c r="B59" s="93" t="s">
        <v>62</v>
      </c>
      <c r="C59" s="94" t="s">
        <v>63</v>
      </c>
      <c r="D59" s="185" t="s">
        <v>205</v>
      </c>
      <c r="E59" s="82">
        <f t="shared" si="0"/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/>
      <c r="Q59" s="80"/>
    </row>
    <row r="60" spans="2:17" ht="21" customHeight="1" x14ac:dyDescent="0.2">
      <c r="B60" s="93" t="s">
        <v>62</v>
      </c>
      <c r="C60" s="94" t="s">
        <v>63</v>
      </c>
      <c r="D60" s="185" t="s">
        <v>206</v>
      </c>
      <c r="E60" s="82">
        <f t="shared" si="0"/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/>
      <c r="Q60" s="80"/>
    </row>
    <row r="61" spans="2:17" ht="21" customHeight="1" x14ac:dyDescent="0.2">
      <c r="B61" s="93" t="s">
        <v>62</v>
      </c>
      <c r="C61" s="94" t="s">
        <v>63</v>
      </c>
      <c r="D61" s="185" t="s">
        <v>213</v>
      </c>
      <c r="E61" s="82">
        <f t="shared" si="0"/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/>
      <c r="Q61" s="80"/>
    </row>
    <row r="62" spans="2:17" ht="21" customHeight="1" x14ac:dyDescent="0.2">
      <c r="B62" s="93" t="s">
        <v>62</v>
      </c>
      <c r="C62" s="94" t="s">
        <v>63</v>
      </c>
      <c r="D62" s="185" t="s">
        <v>214</v>
      </c>
      <c r="E62" s="82">
        <f t="shared" si="0"/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/>
      <c r="O62" s="80">
        <v>0</v>
      </c>
      <c r="P62" s="80"/>
      <c r="Q62" s="80"/>
    </row>
    <row r="63" spans="2:17" ht="21" customHeight="1" x14ac:dyDescent="0.2">
      <c r="B63" s="93" t="s">
        <v>62</v>
      </c>
      <c r="C63" s="94" t="s">
        <v>63</v>
      </c>
      <c r="D63" s="185" t="s">
        <v>215</v>
      </c>
      <c r="E63" s="82">
        <f t="shared" si="0"/>
        <v>2000</v>
      </c>
      <c r="F63" s="80">
        <v>0</v>
      </c>
      <c r="G63" s="80">
        <v>0</v>
      </c>
      <c r="H63" s="80">
        <v>1000</v>
      </c>
      <c r="I63" s="80">
        <v>0</v>
      </c>
      <c r="J63" s="80">
        <v>0</v>
      </c>
      <c r="K63" s="80">
        <v>500</v>
      </c>
      <c r="L63" s="80">
        <v>0</v>
      </c>
      <c r="M63" s="80">
        <v>0</v>
      </c>
      <c r="N63" s="80">
        <v>500</v>
      </c>
      <c r="O63" s="80">
        <v>0</v>
      </c>
      <c r="P63" s="80">
        <v>0</v>
      </c>
      <c r="Q63" s="80">
        <v>0</v>
      </c>
    </row>
    <row r="64" spans="2:17" ht="21" customHeight="1" x14ac:dyDescent="0.2">
      <c r="B64" s="93" t="s">
        <v>62</v>
      </c>
      <c r="C64" s="94" t="s">
        <v>63</v>
      </c>
      <c r="D64" s="185" t="s">
        <v>216</v>
      </c>
      <c r="E64" s="82">
        <f t="shared" si="0"/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/>
      <c r="Q64" s="80"/>
    </row>
    <row r="65" spans="2:17" ht="35.450000000000003" customHeight="1" x14ac:dyDescent="0.2">
      <c r="B65" s="16" t="s">
        <v>64</v>
      </c>
      <c r="C65" s="10" t="s">
        <v>65</v>
      </c>
      <c r="D65" s="185"/>
      <c r="E65" s="82">
        <f t="shared" si="0"/>
        <v>2645893</v>
      </c>
      <c r="F65" s="82">
        <f>F67+F68+F69+F70</f>
        <v>208825</v>
      </c>
      <c r="G65" s="82">
        <f t="shared" ref="G65:N65" si="12">G67+G68+G69+G70</f>
        <v>172325</v>
      </c>
      <c r="H65" s="82">
        <f t="shared" si="12"/>
        <v>202325</v>
      </c>
      <c r="I65" s="82">
        <f t="shared" si="12"/>
        <v>252325</v>
      </c>
      <c r="J65" s="82">
        <f t="shared" si="12"/>
        <v>100000</v>
      </c>
      <c r="K65" s="82">
        <f t="shared" si="12"/>
        <v>484650</v>
      </c>
      <c r="L65" s="82">
        <f t="shared" si="12"/>
        <v>202325</v>
      </c>
      <c r="M65" s="82">
        <f t="shared" si="12"/>
        <v>212325</v>
      </c>
      <c r="N65" s="82">
        <f t="shared" si="12"/>
        <v>202325</v>
      </c>
      <c r="O65" s="82">
        <f>O67+O68+O69+O70</f>
        <v>202325</v>
      </c>
      <c r="P65" s="82">
        <f>P67+P68+P69+P70</f>
        <v>202325</v>
      </c>
      <c r="Q65" s="82">
        <f>Q67+Q68+Q69+Q70</f>
        <v>203818</v>
      </c>
    </row>
    <row r="66" spans="2:17" ht="9.75" customHeight="1" x14ac:dyDescent="0.2">
      <c r="B66" s="15" t="s">
        <v>32</v>
      </c>
      <c r="C66" s="7"/>
      <c r="D66" s="186"/>
      <c r="E66" s="82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ht="27.6" customHeight="1" x14ac:dyDescent="0.2">
      <c r="B67" s="15" t="s">
        <v>66</v>
      </c>
      <c r="C67" s="8" t="s">
        <v>67</v>
      </c>
      <c r="D67" s="188" t="s">
        <v>205</v>
      </c>
      <c r="E67" s="82">
        <f t="shared" si="0"/>
        <v>0</v>
      </c>
      <c r="F67" s="227"/>
      <c r="G67" s="79"/>
      <c r="H67" s="301"/>
      <c r="I67" s="79"/>
      <c r="J67" s="79"/>
      <c r="K67" s="227"/>
      <c r="L67" s="79"/>
      <c r="M67" s="79"/>
      <c r="N67" s="79"/>
      <c r="O67" s="79"/>
      <c r="P67" s="79"/>
      <c r="Q67" s="79"/>
    </row>
    <row r="68" spans="2:17" ht="27.6" customHeight="1" x14ac:dyDescent="0.2">
      <c r="B68" s="15" t="s">
        <v>68</v>
      </c>
      <c r="C68" s="8" t="s">
        <v>69</v>
      </c>
      <c r="D68" s="183"/>
      <c r="E68" s="82">
        <f t="shared" si="0"/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/>
      <c r="Q68" s="79"/>
    </row>
    <row r="69" spans="2:17" ht="37.9" customHeight="1" x14ac:dyDescent="0.2">
      <c r="B69" s="15" t="s">
        <v>80</v>
      </c>
      <c r="C69" s="8" t="s">
        <v>81</v>
      </c>
      <c r="D69" s="183"/>
      <c r="E69" s="82">
        <f t="shared" si="0"/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/>
      <c r="Q69" s="79"/>
    </row>
    <row r="70" spans="2:17" ht="21" customHeight="1" x14ac:dyDescent="0.2">
      <c r="B70" s="15" t="s">
        <v>70</v>
      </c>
      <c r="C70" s="8" t="s">
        <v>71</v>
      </c>
      <c r="D70" s="188" t="s">
        <v>205</v>
      </c>
      <c r="E70" s="82">
        <f t="shared" si="0"/>
        <v>2645893</v>
      </c>
      <c r="F70" s="227">
        <v>208825</v>
      </c>
      <c r="G70" s="79">
        <v>172325</v>
      </c>
      <c r="H70" s="227">
        <v>202325</v>
      </c>
      <c r="I70" s="79">
        <v>252325</v>
      </c>
      <c r="J70" s="227">
        <v>100000</v>
      </c>
      <c r="K70" s="79">
        <v>484650</v>
      </c>
      <c r="L70" s="79">
        <v>202325</v>
      </c>
      <c r="M70" s="79">
        <v>212325</v>
      </c>
      <c r="N70" s="79">
        <v>202325</v>
      </c>
      <c r="O70" s="79">
        <v>202325</v>
      </c>
      <c r="P70" s="79">
        <v>202325</v>
      </c>
      <c r="Q70" s="79">
        <v>203818</v>
      </c>
    </row>
    <row r="71" spans="2:17" ht="12.75" customHeight="1" x14ac:dyDescent="0.2">
      <c r="B71" s="15" t="s">
        <v>32</v>
      </c>
      <c r="C71" s="8"/>
      <c r="D71" s="183"/>
      <c r="E71" s="82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</row>
    <row r="72" spans="2:17" ht="21" customHeight="1" x14ac:dyDescent="0.2">
      <c r="B72" s="15" t="s">
        <v>154</v>
      </c>
      <c r="C72" s="8"/>
      <c r="D72" s="183"/>
      <c r="E72" s="82">
        <f t="shared" si="0"/>
        <v>1830893</v>
      </c>
      <c r="F72" s="227">
        <v>152575</v>
      </c>
      <c r="G72" s="79">
        <v>152575</v>
      </c>
      <c r="H72" s="79">
        <v>152575</v>
      </c>
      <c r="I72" s="79">
        <v>152575</v>
      </c>
      <c r="J72" s="79">
        <v>100000</v>
      </c>
      <c r="K72" s="79">
        <v>205150</v>
      </c>
      <c r="L72" s="79">
        <v>152575</v>
      </c>
      <c r="M72" s="79">
        <v>152575</v>
      </c>
      <c r="N72" s="79">
        <v>152575</v>
      </c>
      <c r="O72" s="79">
        <v>152575</v>
      </c>
      <c r="P72" s="79">
        <v>152575</v>
      </c>
      <c r="Q72" s="79">
        <v>152568</v>
      </c>
    </row>
    <row r="73" spans="2:17" ht="21" customHeight="1" x14ac:dyDescent="0.2">
      <c r="B73" s="15" t="s">
        <v>155</v>
      </c>
      <c r="C73" s="8"/>
      <c r="D73" s="183"/>
      <c r="E73" s="82">
        <f t="shared" si="0"/>
        <v>75000</v>
      </c>
      <c r="F73" s="79">
        <v>6250</v>
      </c>
      <c r="G73" s="79">
        <v>6250</v>
      </c>
      <c r="H73" s="79">
        <v>6250</v>
      </c>
      <c r="I73" s="79">
        <v>6250</v>
      </c>
      <c r="J73" s="79">
        <v>0</v>
      </c>
      <c r="K73" s="79">
        <v>12500</v>
      </c>
      <c r="L73" s="79">
        <v>6250</v>
      </c>
      <c r="M73" s="79">
        <v>6250</v>
      </c>
      <c r="N73" s="79">
        <v>6250</v>
      </c>
      <c r="O73" s="79">
        <v>6250</v>
      </c>
      <c r="P73" s="79">
        <v>6250</v>
      </c>
      <c r="Q73" s="79">
        <v>6250</v>
      </c>
    </row>
    <row r="74" spans="2:17" ht="21" customHeight="1" x14ac:dyDescent="0.2">
      <c r="B74" s="15" t="s">
        <v>156</v>
      </c>
      <c r="C74" s="8"/>
      <c r="D74" s="183"/>
      <c r="E74" s="82">
        <f t="shared" si="0"/>
        <v>350000</v>
      </c>
      <c r="F74" s="79">
        <v>50000</v>
      </c>
      <c r="G74" s="79">
        <v>0</v>
      </c>
      <c r="H74" s="79">
        <v>30000</v>
      </c>
      <c r="I74" s="79">
        <v>30000</v>
      </c>
      <c r="J74" s="79">
        <v>0</v>
      </c>
      <c r="K74" s="79">
        <v>50000</v>
      </c>
      <c r="L74" s="79">
        <v>30000</v>
      </c>
      <c r="M74" s="79">
        <v>40000</v>
      </c>
      <c r="N74" s="79">
        <v>30000</v>
      </c>
      <c r="O74" s="79">
        <v>30000</v>
      </c>
      <c r="P74" s="79">
        <v>30000</v>
      </c>
      <c r="Q74" s="79">
        <v>30000</v>
      </c>
    </row>
    <row r="75" spans="2:17" ht="21" customHeight="1" x14ac:dyDescent="0.2">
      <c r="B75" s="15" t="s">
        <v>157</v>
      </c>
      <c r="C75" s="8"/>
      <c r="D75" s="183"/>
      <c r="E75" s="82">
        <f t="shared" si="0"/>
        <v>240000</v>
      </c>
      <c r="F75" s="79">
        <v>0</v>
      </c>
      <c r="G75" s="79">
        <v>0</v>
      </c>
      <c r="H75" s="79">
        <v>0</v>
      </c>
      <c r="I75" s="79">
        <v>50000</v>
      </c>
      <c r="J75" s="79">
        <v>0</v>
      </c>
      <c r="K75" s="79">
        <v>190000</v>
      </c>
      <c r="L75" s="79"/>
      <c r="M75" s="79"/>
      <c r="N75" s="79"/>
      <c r="O75" s="79"/>
      <c r="P75" s="79"/>
      <c r="Q75" s="79"/>
    </row>
    <row r="76" spans="2:17" ht="21" customHeight="1" x14ac:dyDescent="0.2">
      <c r="B76" s="16" t="s">
        <v>72</v>
      </c>
      <c r="C76" s="10" t="s">
        <v>73</v>
      </c>
      <c r="D76" s="185"/>
      <c r="E76" s="82">
        <f t="shared" si="0"/>
        <v>0</v>
      </c>
      <c r="F76" s="82">
        <f>F78+F79</f>
        <v>0</v>
      </c>
      <c r="G76" s="82">
        <f t="shared" ref="G76:N76" si="13">G78+G79</f>
        <v>0</v>
      </c>
      <c r="H76" s="82">
        <f t="shared" si="13"/>
        <v>0</v>
      </c>
      <c r="I76" s="82">
        <f t="shared" si="13"/>
        <v>0</v>
      </c>
      <c r="J76" s="82">
        <f t="shared" si="13"/>
        <v>0</v>
      </c>
      <c r="K76" s="82">
        <f t="shared" si="13"/>
        <v>0</v>
      </c>
      <c r="L76" s="82">
        <f t="shared" si="13"/>
        <v>0</v>
      </c>
      <c r="M76" s="82">
        <f t="shared" si="13"/>
        <v>0</v>
      </c>
      <c r="N76" s="82">
        <f t="shared" si="13"/>
        <v>0</v>
      </c>
      <c r="O76" s="82">
        <f>O78+O79</f>
        <v>0</v>
      </c>
      <c r="P76" s="82">
        <f>P78+P79</f>
        <v>0</v>
      </c>
      <c r="Q76" s="82">
        <f>Q78+Q79</f>
        <v>0</v>
      </c>
    </row>
    <row r="77" spans="2:17" ht="9.75" customHeight="1" x14ac:dyDescent="0.2">
      <c r="B77" s="15" t="s">
        <v>32</v>
      </c>
      <c r="C77" s="7"/>
      <c r="D77" s="186"/>
      <c r="E77" s="82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ht="33.6" customHeight="1" x14ac:dyDescent="0.2">
      <c r="B78" s="15" t="s">
        <v>74</v>
      </c>
      <c r="C78" s="8" t="s">
        <v>75</v>
      </c>
      <c r="D78" s="183"/>
      <c r="E78" s="82">
        <f t="shared" si="0"/>
        <v>0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/>
      <c r="P78" s="79"/>
      <c r="Q78" s="79"/>
    </row>
    <row r="79" spans="2:17" ht="31.15" customHeight="1" x14ac:dyDescent="0.2">
      <c r="B79" s="15" t="s">
        <v>76</v>
      </c>
      <c r="C79" s="8" t="s">
        <v>77</v>
      </c>
      <c r="D79" s="183"/>
      <c r="E79" s="82">
        <f t="shared" si="0"/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/>
      <c r="P79" s="79"/>
      <c r="Q79" s="79"/>
    </row>
    <row r="80" spans="2:17" ht="9.75" customHeight="1" x14ac:dyDescent="0.2">
      <c r="B80" s="15" t="s">
        <v>78</v>
      </c>
      <c r="C80" s="7"/>
      <c r="D80" s="186"/>
      <c r="E80" s="82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ht="21" customHeight="1" x14ac:dyDescent="0.2">
      <c r="B81" s="15" t="s">
        <v>79</v>
      </c>
      <c r="C81" s="8" t="s">
        <v>36</v>
      </c>
      <c r="D81" s="183"/>
      <c r="E81" s="82">
        <f>F81+G81+H81+I81+J81+K81+L81+M81+N81+O81+P81+Q81</f>
        <v>0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</row>
  </sheetData>
  <sheetProtection sheet="1" formatCells="0" formatColumns="0" formatRows="0"/>
  <mergeCells count="16">
    <mergeCell ref="D17:D18"/>
    <mergeCell ref="B17:B18"/>
    <mergeCell ref="C17:C18"/>
    <mergeCell ref="B15:Q15"/>
    <mergeCell ref="E17:E18"/>
    <mergeCell ref="F17:Q17"/>
    <mergeCell ref="P1:Q1"/>
    <mergeCell ref="K2:Q2"/>
    <mergeCell ref="O4:P4"/>
    <mergeCell ref="O6:P6"/>
    <mergeCell ref="N7:Q7"/>
    <mergeCell ref="K8:Q8"/>
    <mergeCell ref="B11:Q11"/>
    <mergeCell ref="B12:Q12"/>
    <mergeCell ref="B13:Q13"/>
    <mergeCell ref="B14:Q14"/>
  </mergeCells>
  <phoneticPr fontId="4" type="noConversion"/>
  <printOptions horizontalCentered="1"/>
  <pageMargins left="0.39370078740157483" right="0.39370078740157483" top="0.15748031496062992" bottom="0.15748031496062992" header="0.15748031496062992" footer="0.15748031496062992"/>
  <pageSetup paperSize="9" scale="35" orientation="landscape" r:id="rId1"/>
  <headerFooter alignWithMargins="0">
    <oddFooter>&amp;C&amp;P</oddFooter>
  </headerFooter>
  <ignoredErrors>
    <ignoredError sqref="H56:Q56 F37:Q37 F56:G56 I43:Q43 G43 F43 H43" unlockedFormula="1"/>
    <ignoredError sqref="C25:E8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H81"/>
  <sheetViews>
    <sheetView view="pageBreakPreview" topLeftCell="H1" zoomScaleNormal="70" zoomScaleSheetLayoutView="100" workbookViewId="0">
      <selection activeCell="B11" sqref="B11:Q11"/>
    </sheetView>
  </sheetViews>
  <sheetFormatPr defaultRowHeight="12.75" x14ac:dyDescent="0.2"/>
  <cols>
    <col min="1" max="1" width="1.28515625" customWidth="1"/>
    <col min="2" max="2" width="54.7109375" customWidth="1"/>
    <col min="3" max="4" width="11.42578125" customWidth="1"/>
    <col min="5" max="5" width="16" customWidth="1"/>
    <col min="6" max="14" width="14.7109375" customWidth="1"/>
    <col min="15" max="15" width="17.28515625" customWidth="1"/>
    <col min="16" max="16" width="16.7109375" customWidth="1"/>
    <col min="17" max="17" width="18" customWidth="1"/>
  </cols>
  <sheetData>
    <row r="1" spans="2:34" x14ac:dyDescent="0.2">
      <c r="F1" s="2"/>
      <c r="G1" s="2"/>
      <c r="H1" s="2"/>
      <c r="I1" s="2"/>
      <c r="J1" s="2"/>
      <c r="K1" s="29"/>
      <c r="L1" s="29"/>
      <c r="M1" s="29"/>
      <c r="N1" s="29"/>
      <c r="O1" s="29"/>
      <c r="P1" s="443" t="s">
        <v>271</v>
      </c>
      <c r="Q1" s="443"/>
    </row>
    <row r="2" spans="2:34" ht="12.75" customHeight="1" x14ac:dyDescent="0.2">
      <c r="F2" s="2"/>
      <c r="G2" s="2"/>
      <c r="H2" s="2"/>
      <c r="I2" s="2"/>
      <c r="J2" s="2"/>
      <c r="K2" s="444"/>
      <c r="L2" s="444"/>
      <c r="M2" s="444"/>
      <c r="N2" s="444"/>
      <c r="O2" s="444"/>
      <c r="P2" s="444"/>
      <c r="Q2" s="444"/>
    </row>
    <row r="3" spans="2:34" x14ac:dyDescent="0.2">
      <c r="F3" s="2"/>
      <c r="G3" s="2"/>
      <c r="H3" s="2"/>
      <c r="I3" s="2"/>
      <c r="J3" s="2"/>
      <c r="K3" s="29"/>
      <c r="L3" s="29"/>
      <c r="M3" s="29"/>
      <c r="N3" s="29"/>
      <c r="O3" s="29"/>
      <c r="P3" s="29"/>
      <c r="Q3" s="106"/>
    </row>
    <row r="4" spans="2:34" ht="13.15" customHeight="1" x14ac:dyDescent="0.2">
      <c r="F4" s="2"/>
      <c r="G4" s="2"/>
      <c r="H4" s="2"/>
      <c r="I4" s="2"/>
      <c r="J4" s="2"/>
      <c r="K4" s="67"/>
      <c r="L4" s="67"/>
      <c r="M4" s="67"/>
      <c r="N4" s="67"/>
      <c r="O4" s="445" t="s">
        <v>218</v>
      </c>
      <c r="P4" s="445"/>
      <c r="Q4" s="67"/>
    </row>
    <row r="5" spans="2:34" ht="24.75" customHeight="1" x14ac:dyDescent="0.2">
      <c r="F5" s="2"/>
      <c r="G5" s="2"/>
      <c r="H5" s="2"/>
      <c r="I5" s="2"/>
      <c r="J5" s="2"/>
      <c r="K5" s="189"/>
      <c r="L5" s="189"/>
      <c r="M5" s="189"/>
      <c r="N5" s="190"/>
      <c r="O5" s="190" t="s">
        <v>237</v>
      </c>
      <c r="P5" s="190"/>
      <c r="Q5" s="190"/>
    </row>
    <row r="6" spans="2:34" ht="11.45" customHeight="1" x14ac:dyDescent="0.2">
      <c r="F6" s="2"/>
      <c r="G6" s="2"/>
      <c r="H6" s="2"/>
      <c r="I6" s="2"/>
      <c r="J6" s="2"/>
      <c r="K6" s="29"/>
      <c r="L6" s="29"/>
      <c r="M6" s="29"/>
      <c r="N6" s="29"/>
      <c r="O6" s="446" t="s">
        <v>219</v>
      </c>
      <c r="P6" s="446"/>
      <c r="Q6" s="68"/>
    </row>
    <row r="7" spans="2:34" ht="15.6" customHeight="1" x14ac:dyDescent="0.2">
      <c r="F7" s="2"/>
      <c r="G7" s="2"/>
      <c r="H7" s="2"/>
      <c r="I7" s="2"/>
      <c r="J7" s="2"/>
      <c r="K7" s="69"/>
      <c r="L7" s="69"/>
      <c r="M7" s="69"/>
      <c r="N7" s="447" t="s">
        <v>253</v>
      </c>
      <c r="O7" s="447"/>
      <c r="P7" s="447"/>
      <c r="Q7" s="447"/>
    </row>
    <row r="8" spans="2:34" ht="10.9" customHeight="1" x14ac:dyDescent="0.2">
      <c r="F8" s="2"/>
      <c r="G8" s="2"/>
      <c r="H8" s="2"/>
      <c r="I8" s="2"/>
      <c r="J8" s="2"/>
      <c r="K8" s="428" t="s">
        <v>124</v>
      </c>
      <c r="L8" s="428"/>
      <c r="M8" s="428"/>
      <c r="N8" s="428"/>
      <c r="O8" s="428"/>
      <c r="P8" s="428"/>
      <c r="Q8" s="428"/>
    </row>
    <row r="9" spans="2:34" x14ac:dyDescent="0.2">
      <c r="F9" s="2"/>
      <c r="G9" s="2"/>
      <c r="H9" s="2"/>
      <c r="I9" s="2"/>
      <c r="J9" s="2"/>
      <c r="L9" s="83"/>
      <c r="M9" s="83"/>
      <c r="N9" s="83"/>
      <c r="O9" s="191" t="s">
        <v>262</v>
      </c>
      <c r="P9" s="199" t="s">
        <v>261</v>
      </c>
      <c r="Q9" s="70" t="s">
        <v>220</v>
      </c>
    </row>
    <row r="11" spans="2:34" ht="18" x14ac:dyDescent="0.2">
      <c r="B11" s="448" t="s">
        <v>108</v>
      </c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</row>
    <row r="12" spans="2:34" ht="13.9" customHeight="1" x14ac:dyDescent="0.2">
      <c r="B12" s="449" t="s">
        <v>217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</row>
    <row r="13" spans="2:34" ht="16.5" x14ac:dyDescent="0.2">
      <c r="B13" s="450" t="s">
        <v>107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</row>
    <row r="14" spans="2:34" ht="12.75" customHeight="1" x14ac:dyDescent="0.2">
      <c r="B14" s="342" t="str">
        <f>'Касс. план (50400)'!B14:Q14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  <c r="AE14" s="1"/>
      <c r="AF14" s="1"/>
      <c r="AG14" s="1"/>
      <c r="AH14" s="1"/>
    </row>
    <row r="15" spans="2:34" ht="16.5" x14ac:dyDescent="0.2">
      <c r="B15" s="455" t="s">
        <v>4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23" ht="12.75" customHeight="1" x14ac:dyDescent="0.2">
      <c r="B17" s="459" t="s">
        <v>11</v>
      </c>
      <c r="C17" s="451" t="s">
        <v>35</v>
      </c>
      <c r="D17" s="451" t="s">
        <v>165</v>
      </c>
      <c r="E17" s="438" t="s">
        <v>191</v>
      </c>
      <c r="F17" s="456" t="s">
        <v>192</v>
      </c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8"/>
    </row>
    <row r="18" spans="2:23" ht="18" customHeight="1" x14ac:dyDescent="0.2">
      <c r="B18" s="460"/>
      <c r="C18" s="452"/>
      <c r="D18" s="452"/>
      <c r="E18" s="439"/>
      <c r="F18" s="197" t="s">
        <v>193</v>
      </c>
      <c r="G18" s="197" t="s">
        <v>194</v>
      </c>
      <c r="H18" s="197" t="s">
        <v>195</v>
      </c>
      <c r="I18" s="197" t="s">
        <v>196</v>
      </c>
      <c r="J18" s="197" t="s">
        <v>197</v>
      </c>
      <c r="K18" s="197" t="s">
        <v>198</v>
      </c>
      <c r="L18" s="197" t="s">
        <v>199</v>
      </c>
      <c r="M18" s="197" t="s">
        <v>200</v>
      </c>
      <c r="N18" s="197" t="s">
        <v>201</v>
      </c>
      <c r="O18" s="197" t="s">
        <v>202</v>
      </c>
      <c r="P18" s="197" t="s">
        <v>203</v>
      </c>
      <c r="Q18" s="197" t="s">
        <v>204</v>
      </c>
    </row>
    <row r="19" spans="2:23" ht="18" customHeight="1" x14ac:dyDescent="0.2">
      <c r="B19" s="12" t="s">
        <v>97</v>
      </c>
      <c r="C19" s="14"/>
      <c r="D19" s="14"/>
      <c r="E19" s="82">
        <f t="shared" ref="E19:E79" si="0">F19+G19+H19+I19+J19+K19+L19+M19+N19+O19+P19+Q19</f>
        <v>0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2:23" ht="18" customHeight="1" x14ac:dyDescent="0.2">
      <c r="B20" s="12" t="s">
        <v>102</v>
      </c>
      <c r="C20" s="14"/>
      <c r="D20" s="14"/>
      <c r="E20" s="82">
        <f t="shared" si="0"/>
        <v>0</v>
      </c>
      <c r="F20" s="81">
        <f>F22-F19</f>
        <v>0</v>
      </c>
      <c r="G20" s="81">
        <f t="shared" ref="G20:N20" si="1">G22-G19</f>
        <v>0</v>
      </c>
      <c r="H20" s="81">
        <f t="shared" si="1"/>
        <v>0</v>
      </c>
      <c r="I20" s="81">
        <f t="shared" si="1"/>
        <v>0</v>
      </c>
      <c r="J20" s="81">
        <f t="shared" si="1"/>
        <v>0</v>
      </c>
      <c r="K20" s="81">
        <f t="shared" si="1"/>
        <v>0</v>
      </c>
      <c r="L20" s="81">
        <f t="shared" si="1"/>
        <v>0</v>
      </c>
      <c r="M20" s="81">
        <f t="shared" si="1"/>
        <v>0</v>
      </c>
      <c r="N20" s="81">
        <f t="shared" si="1"/>
        <v>0</v>
      </c>
      <c r="O20" s="81">
        <f>O22-O19</f>
        <v>0</v>
      </c>
      <c r="P20" s="81">
        <f>P22-P19</f>
        <v>0</v>
      </c>
      <c r="Q20" s="81">
        <f>Q22-Q19</f>
        <v>0</v>
      </c>
    </row>
    <row r="21" spans="2:23" ht="9.75" customHeight="1" x14ac:dyDescent="0.2">
      <c r="B21" s="12"/>
      <c r="C21" s="14"/>
      <c r="D21" s="14"/>
      <c r="E21" s="82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2:23" ht="21" customHeight="1" x14ac:dyDescent="0.2">
      <c r="B22" s="12" t="s">
        <v>38</v>
      </c>
      <c r="C22" s="13"/>
      <c r="D22" s="13"/>
      <c r="E22" s="82">
        <f t="shared" si="0"/>
        <v>0</v>
      </c>
      <c r="F22" s="77">
        <f>F24+F28+F49+F52+F56+F65+F76</f>
        <v>0</v>
      </c>
      <c r="G22" s="77">
        <f t="shared" ref="G22:Q22" si="2">G24+G28+G49+G52+G56+G65+G76</f>
        <v>0</v>
      </c>
      <c r="H22" s="77">
        <f t="shared" si="2"/>
        <v>0</v>
      </c>
      <c r="I22" s="77">
        <f t="shared" si="2"/>
        <v>0</v>
      </c>
      <c r="J22" s="77">
        <f t="shared" si="2"/>
        <v>0</v>
      </c>
      <c r="K22" s="77">
        <f t="shared" si="2"/>
        <v>0</v>
      </c>
      <c r="L22" s="77">
        <f t="shared" si="2"/>
        <v>0</v>
      </c>
      <c r="M22" s="77">
        <f t="shared" si="2"/>
        <v>0</v>
      </c>
      <c r="N22" s="77">
        <f t="shared" si="2"/>
        <v>0</v>
      </c>
      <c r="O22" s="77">
        <f t="shared" si="2"/>
        <v>0</v>
      </c>
      <c r="P22" s="77">
        <f t="shared" si="2"/>
        <v>0</v>
      </c>
      <c r="Q22" s="77">
        <f t="shared" si="2"/>
        <v>0</v>
      </c>
      <c r="W22" t="s">
        <v>222</v>
      </c>
    </row>
    <row r="23" spans="2:23" ht="9.75" customHeight="1" x14ac:dyDescent="0.2">
      <c r="B23" s="12" t="s">
        <v>33</v>
      </c>
      <c r="C23" s="13"/>
      <c r="D23" s="13"/>
      <c r="E23" s="82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23" ht="27.6" customHeight="1" x14ac:dyDescent="0.2">
      <c r="B24" s="16" t="s">
        <v>101</v>
      </c>
      <c r="C24" s="19">
        <v>210</v>
      </c>
      <c r="D24" s="182"/>
      <c r="E24" s="82">
        <f t="shared" si="0"/>
        <v>0</v>
      </c>
      <c r="F24" s="82">
        <f>F25+F26+F27</f>
        <v>0</v>
      </c>
      <c r="G24" s="82">
        <f t="shared" ref="G24:N24" si="3">G25+G26+G27</f>
        <v>0</v>
      </c>
      <c r="H24" s="82">
        <f t="shared" si="3"/>
        <v>0</v>
      </c>
      <c r="I24" s="82">
        <f t="shared" si="3"/>
        <v>0</v>
      </c>
      <c r="J24" s="82">
        <f t="shared" si="3"/>
        <v>0</v>
      </c>
      <c r="K24" s="82"/>
      <c r="L24" s="82">
        <f t="shared" si="3"/>
        <v>0</v>
      </c>
      <c r="M24" s="82">
        <f>M25+M26+M27</f>
        <v>0</v>
      </c>
      <c r="N24" s="82">
        <f t="shared" si="3"/>
        <v>0</v>
      </c>
      <c r="O24" s="82">
        <f>O25+O26+O27</f>
        <v>0</v>
      </c>
      <c r="P24" s="82">
        <f>P25+P26+P27</f>
        <v>0</v>
      </c>
      <c r="Q24" s="82">
        <f>Q25+Q26+Q27</f>
        <v>0</v>
      </c>
    </row>
    <row r="25" spans="2:23" ht="21" customHeight="1" x14ac:dyDescent="0.2">
      <c r="B25" s="15" t="s">
        <v>39</v>
      </c>
      <c r="C25" s="8" t="s">
        <v>40</v>
      </c>
      <c r="D25" s="188" t="s">
        <v>209</v>
      </c>
      <c r="E25" s="82">
        <f t="shared" si="0"/>
        <v>0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23" ht="21" customHeight="1" x14ac:dyDescent="0.2">
      <c r="B26" s="15" t="s">
        <v>41</v>
      </c>
      <c r="C26" s="6">
        <v>212</v>
      </c>
      <c r="D26" s="184">
        <v>112</v>
      </c>
      <c r="E26" s="82">
        <f t="shared" si="0"/>
        <v>0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23" ht="21" customHeight="1" x14ac:dyDescent="0.2">
      <c r="B27" s="15" t="s">
        <v>42</v>
      </c>
      <c r="C27" s="8" t="s">
        <v>43</v>
      </c>
      <c r="D27" s="188" t="s">
        <v>210</v>
      </c>
      <c r="E27" s="82">
        <f t="shared" si="0"/>
        <v>0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23" ht="21" customHeight="1" x14ac:dyDescent="0.2">
      <c r="B28" s="16" t="s">
        <v>44</v>
      </c>
      <c r="C28" s="10" t="s">
        <v>45</v>
      </c>
      <c r="D28" s="185"/>
      <c r="E28" s="82">
        <f t="shared" si="0"/>
        <v>0</v>
      </c>
      <c r="F28" s="82">
        <f>F30+F31+F35+F36+F40+F43</f>
        <v>0</v>
      </c>
      <c r="G28" s="82">
        <f t="shared" ref="G28:N28" si="4">G30+G31+G35+G36+G40+G43</f>
        <v>0</v>
      </c>
      <c r="H28" s="82">
        <f t="shared" si="4"/>
        <v>0</v>
      </c>
      <c r="I28" s="82">
        <f t="shared" si="4"/>
        <v>0</v>
      </c>
      <c r="J28" s="82">
        <f t="shared" si="4"/>
        <v>0</v>
      </c>
      <c r="K28" s="82">
        <f t="shared" si="4"/>
        <v>0</v>
      </c>
      <c r="L28" s="82">
        <f t="shared" si="4"/>
        <v>0</v>
      </c>
      <c r="M28" s="82">
        <f t="shared" si="4"/>
        <v>0</v>
      </c>
      <c r="N28" s="82">
        <f t="shared" si="4"/>
        <v>0</v>
      </c>
      <c r="O28" s="82">
        <f>O30+O31+O35+O36+O40+O43</f>
        <v>0</v>
      </c>
      <c r="P28" s="82">
        <f>P30+P31+P35+P36+P40+P43</f>
        <v>0</v>
      </c>
      <c r="Q28" s="82">
        <f>Q30+Q31+Q35+Q36+Q40+Q43</f>
        <v>0</v>
      </c>
    </row>
    <row r="29" spans="2:23" ht="9.75" customHeight="1" x14ac:dyDescent="0.2">
      <c r="B29" s="15" t="s">
        <v>32</v>
      </c>
      <c r="C29" s="7"/>
      <c r="D29" s="186"/>
      <c r="E29" s="82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23" ht="21" customHeight="1" x14ac:dyDescent="0.2">
      <c r="B30" s="15" t="s">
        <v>46</v>
      </c>
      <c r="C30" s="8" t="s">
        <v>47</v>
      </c>
      <c r="D30" s="188" t="s">
        <v>205</v>
      </c>
      <c r="E30" s="82">
        <f t="shared" si="0"/>
        <v>0</v>
      </c>
      <c r="F30" s="79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23" ht="21" customHeight="1" x14ac:dyDescent="0.2">
      <c r="B31" s="15" t="s">
        <v>48</v>
      </c>
      <c r="C31" s="8" t="s">
        <v>49</v>
      </c>
      <c r="D31" s="183"/>
      <c r="E31" s="82">
        <f t="shared" si="0"/>
        <v>0</v>
      </c>
      <c r="F31" s="218">
        <f>F33+F34</f>
        <v>0</v>
      </c>
      <c r="G31" s="218">
        <f t="shared" ref="G31:Q31" si="5">G33+G34</f>
        <v>0</v>
      </c>
      <c r="H31" s="218">
        <f t="shared" si="5"/>
        <v>0</v>
      </c>
      <c r="I31" s="218">
        <f t="shared" si="5"/>
        <v>0</v>
      </c>
      <c r="J31" s="218">
        <f t="shared" si="5"/>
        <v>0</v>
      </c>
      <c r="K31" s="218">
        <f t="shared" si="5"/>
        <v>0</v>
      </c>
      <c r="L31" s="218">
        <f t="shared" si="5"/>
        <v>0</v>
      </c>
      <c r="M31" s="218">
        <f t="shared" si="5"/>
        <v>0</v>
      </c>
      <c r="N31" s="218">
        <f t="shared" si="5"/>
        <v>0</v>
      </c>
      <c r="O31" s="218">
        <f t="shared" si="5"/>
        <v>0</v>
      </c>
      <c r="P31" s="218">
        <f t="shared" si="5"/>
        <v>0</v>
      </c>
      <c r="Q31" s="218">
        <f t="shared" si="5"/>
        <v>0</v>
      </c>
    </row>
    <row r="32" spans="2:23" ht="10.5" customHeight="1" x14ac:dyDescent="0.2">
      <c r="B32" s="15" t="s">
        <v>33</v>
      </c>
      <c r="C32" s="8"/>
      <c r="D32" s="183"/>
      <c r="E32" s="82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</row>
    <row r="33" spans="2:17" ht="21" customHeight="1" x14ac:dyDescent="0.2">
      <c r="B33" s="15" t="s">
        <v>48</v>
      </c>
      <c r="C33" s="94" t="s">
        <v>49</v>
      </c>
      <c r="D33" s="188" t="s">
        <v>205</v>
      </c>
      <c r="E33" s="82">
        <f t="shared" si="0"/>
        <v>0</v>
      </c>
      <c r="F33" s="79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 ht="21" customHeight="1" x14ac:dyDescent="0.2">
      <c r="B34" s="15" t="s">
        <v>48</v>
      </c>
      <c r="C34" s="94" t="s">
        <v>49</v>
      </c>
      <c r="D34" s="188" t="s">
        <v>206</v>
      </c>
      <c r="E34" s="82">
        <f t="shared" si="0"/>
        <v>0</v>
      </c>
      <c r="F34" s="79">
        <v>0</v>
      </c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 ht="21" customHeight="1" x14ac:dyDescent="0.2">
      <c r="B35" s="15" t="s">
        <v>50</v>
      </c>
      <c r="C35" s="8" t="s">
        <v>51</v>
      </c>
      <c r="D35" s="188" t="s">
        <v>205</v>
      </c>
      <c r="E35" s="82">
        <f t="shared" si="0"/>
        <v>0</v>
      </c>
      <c r="F35" s="79">
        <v>0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 ht="21" customHeight="1" x14ac:dyDescent="0.2">
      <c r="B36" s="15" t="s">
        <v>52</v>
      </c>
      <c r="C36" s="8" t="s">
        <v>53</v>
      </c>
      <c r="D36" s="188" t="s">
        <v>205</v>
      </c>
      <c r="E36" s="82">
        <f t="shared" si="0"/>
        <v>0</v>
      </c>
      <c r="F36" s="79">
        <v>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 ht="21" customHeight="1" x14ac:dyDescent="0.2">
      <c r="B37" s="15" t="s">
        <v>54</v>
      </c>
      <c r="C37" s="94" t="s">
        <v>207</v>
      </c>
      <c r="D37" s="183"/>
      <c r="E37" s="82">
        <f t="shared" si="0"/>
        <v>0</v>
      </c>
      <c r="F37" s="218">
        <f>F39+F40</f>
        <v>0</v>
      </c>
      <c r="G37" s="218">
        <f t="shared" ref="G37:Q37" si="6">G39+G40</f>
        <v>0</v>
      </c>
      <c r="H37" s="218">
        <f t="shared" si="6"/>
        <v>0</v>
      </c>
      <c r="I37" s="218">
        <f t="shared" si="6"/>
        <v>0</v>
      </c>
      <c r="J37" s="218">
        <f t="shared" si="6"/>
        <v>0</v>
      </c>
      <c r="K37" s="218">
        <f t="shared" si="6"/>
        <v>0</v>
      </c>
      <c r="L37" s="218">
        <f t="shared" si="6"/>
        <v>0</v>
      </c>
      <c r="M37" s="218">
        <f t="shared" si="6"/>
        <v>0</v>
      </c>
      <c r="N37" s="218">
        <f t="shared" si="6"/>
        <v>0</v>
      </c>
      <c r="O37" s="218">
        <f t="shared" si="6"/>
        <v>0</v>
      </c>
      <c r="P37" s="218">
        <f t="shared" si="6"/>
        <v>0</v>
      </c>
      <c r="Q37" s="218">
        <f t="shared" si="6"/>
        <v>0</v>
      </c>
    </row>
    <row r="38" spans="2:17" ht="11.25" customHeight="1" x14ac:dyDescent="0.2">
      <c r="B38" s="15" t="s">
        <v>33</v>
      </c>
      <c r="C38" s="8"/>
      <c r="D38" s="183"/>
      <c r="E38" s="82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</row>
    <row r="39" spans="2:17" ht="21" customHeight="1" x14ac:dyDescent="0.2">
      <c r="B39" s="15" t="s">
        <v>54</v>
      </c>
      <c r="C39" s="94" t="s">
        <v>207</v>
      </c>
      <c r="D39" s="188" t="s">
        <v>208</v>
      </c>
      <c r="E39" s="82">
        <f t="shared" si="0"/>
        <v>0</v>
      </c>
      <c r="F39" s="79">
        <v>0</v>
      </c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 ht="21" customHeight="1" x14ac:dyDescent="0.2">
      <c r="B40" s="15" t="s">
        <v>54</v>
      </c>
      <c r="C40" s="6">
        <v>225</v>
      </c>
      <c r="D40" s="184">
        <v>244</v>
      </c>
      <c r="E40" s="82">
        <f t="shared" si="0"/>
        <v>0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 ht="12" customHeight="1" x14ac:dyDescent="0.2">
      <c r="B41" s="15" t="s">
        <v>32</v>
      </c>
      <c r="C41" s="6"/>
      <c r="D41" s="184"/>
      <c r="E41" s="82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</row>
    <row r="42" spans="2:17" ht="21" customHeight="1" x14ac:dyDescent="0.2">
      <c r="B42" s="15" t="s">
        <v>152</v>
      </c>
      <c r="C42" s="6"/>
      <c r="D42" s="184"/>
      <c r="E42" s="82">
        <f t="shared" si="0"/>
        <v>0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 ht="21" customHeight="1" x14ac:dyDescent="0.2">
      <c r="B43" s="15" t="s">
        <v>106</v>
      </c>
      <c r="C43" s="6">
        <v>226</v>
      </c>
      <c r="D43" s="184"/>
      <c r="E43" s="82">
        <f t="shared" si="0"/>
        <v>0</v>
      </c>
      <c r="F43" s="218">
        <f>F45+F48</f>
        <v>0</v>
      </c>
      <c r="G43" s="218">
        <f>G45+G48</f>
        <v>0</v>
      </c>
      <c r="H43" s="218">
        <f>H45+H48</f>
        <v>0</v>
      </c>
      <c r="I43" s="218">
        <f t="shared" ref="I43:Q43" si="7">I45+I48</f>
        <v>0</v>
      </c>
      <c r="J43" s="218">
        <f t="shared" si="7"/>
        <v>0</v>
      </c>
      <c r="K43" s="218">
        <f t="shared" si="7"/>
        <v>0</v>
      </c>
      <c r="L43" s="218">
        <f t="shared" si="7"/>
        <v>0</v>
      </c>
      <c r="M43" s="218">
        <f t="shared" si="7"/>
        <v>0</v>
      </c>
      <c r="N43" s="218">
        <f t="shared" si="7"/>
        <v>0</v>
      </c>
      <c r="O43" s="218">
        <f t="shared" si="7"/>
        <v>0</v>
      </c>
      <c r="P43" s="218">
        <f t="shared" si="7"/>
        <v>0</v>
      </c>
      <c r="Q43" s="218">
        <f t="shared" si="7"/>
        <v>0</v>
      </c>
    </row>
    <row r="44" spans="2:17" ht="11.25" customHeight="1" x14ac:dyDescent="0.2">
      <c r="B44" s="15" t="s">
        <v>33</v>
      </c>
      <c r="C44" s="6"/>
      <c r="D44" s="184"/>
      <c r="E44" s="82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</row>
    <row r="45" spans="2:17" ht="21" customHeight="1" x14ac:dyDescent="0.2">
      <c r="B45" s="15" t="s">
        <v>106</v>
      </c>
      <c r="C45" s="6">
        <v>226</v>
      </c>
      <c r="D45" s="184">
        <v>243</v>
      </c>
      <c r="E45" s="82">
        <f t="shared" si="0"/>
        <v>0</v>
      </c>
      <c r="F45" s="79">
        <v>0</v>
      </c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 ht="11.25" customHeight="1" x14ac:dyDescent="0.2">
      <c r="B46" s="15" t="s">
        <v>32</v>
      </c>
      <c r="C46" s="6"/>
      <c r="D46" s="184"/>
      <c r="E46" s="82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</row>
    <row r="47" spans="2:17" ht="21" customHeight="1" x14ac:dyDescent="0.2">
      <c r="B47" s="15" t="s">
        <v>153</v>
      </c>
      <c r="C47" s="6"/>
      <c r="D47" s="184"/>
      <c r="E47" s="82">
        <f t="shared" si="0"/>
        <v>0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 ht="21" customHeight="1" x14ac:dyDescent="0.2">
      <c r="B48" s="15" t="s">
        <v>106</v>
      </c>
      <c r="C48" s="6">
        <v>226</v>
      </c>
      <c r="D48" s="184">
        <v>244</v>
      </c>
      <c r="E48" s="82">
        <f t="shared" si="0"/>
        <v>0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 ht="38.450000000000003" customHeight="1" x14ac:dyDescent="0.2">
      <c r="B49" s="16" t="s">
        <v>99</v>
      </c>
      <c r="C49" s="9">
        <v>240</v>
      </c>
      <c r="D49" s="187"/>
      <c r="E49" s="82">
        <f t="shared" si="0"/>
        <v>0</v>
      </c>
      <c r="F49" s="82">
        <f>F51</f>
        <v>0</v>
      </c>
      <c r="G49" s="82">
        <f t="shared" ref="G49:N49" si="8">G51</f>
        <v>0</v>
      </c>
      <c r="H49" s="82">
        <f t="shared" si="8"/>
        <v>0</v>
      </c>
      <c r="I49" s="82">
        <f t="shared" si="8"/>
        <v>0</v>
      </c>
      <c r="J49" s="82">
        <f t="shared" si="8"/>
        <v>0</v>
      </c>
      <c r="K49" s="82">
        <f t="shared" si="8"/>
        <v>0</v>
      </c>
      <c r="L49" s="82">
        <f t="shared" si="8"/>
        <v>0</v>
      </c>
      <c r="M49" s="82">
        <f t="shared" si="8"/>
        <v>0</v>
      </c>
      <c r="N49" s="82">
        <f t="shared" si="8"/>
        <v>0</v>
      </c>
      <c r="O49" s="82">
        <f>O51</f>
        <v>0</v>
      </c>
      <c r="P49" s="82">
        <f>P51</f>
        <v>0</v>
      </c>
      <c r="Q49" s="82">
        <f>Q51</f>
        <v>0</v>
      </c>
    </row>
    <row r="50" spans="2:17" ht="10.5" customHeight="1" x14ac:dyDescent="0.2">
      <c r="B50" s="15" t="s">
        <v>32</v>
      </c>
      <c r="C50" s="6"/>
      <c r="D50" s="184"/>
      <c r="E50" s="82">
        <f t="shared" si="0"/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ht="46.15" customHeight="1" x14ac:dyDescent="0.2">
      <c r="B51" s="17" t="s">
        <v>100</v>
      </c>
      <c r="C51" s="8" t="s">
        <v>55</v>
      </c>
      <c r="D51" s="183"/>
      <c r="E51" s="82">
        <f t="shared" si="0"/>
        <v>0</v>
      </c>
      <c r="F51" s="79">
        <v>0</v>
      </c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 ht="21" customHeight="1" x14ac:dyDescent="0.2">
      <c r="B52" s="16" t="s">
        <v>56</v>
      </c>
      <c r="C52" s="10" t="s">
        <v>57</v>
      </c>
      <c r="D52" s="185"/>
      <c r="E52" s="82">
        <f t="shared" si="0"/>
        <v>0</v>
      </c>
      <c r="F52" s="82">
        <f>F54+F55</f>
        <v>0</v>
      </c>
      <c r="G52" s="82">
        <f t="shared" ref="G52:M52" si="9">G54+G55</f>
        <v>0</v>
      </c>
      <c r="H52" s="82">
        <f t="shared" si="9"/>
        <v>0</v>
      </c>
      <c r="I52" s="82">
        <f t="shared" si="9"/>
        <v>0</v>
      </c>
      <c r="J52" s="82">
        <f t="shared" si="9"/>
        <v>0</v>
      </c>
      <c r="K52" s="82">
        <f t="shared" si="9"/>
        <v>0</v>
      </c>
      <c r="L52" s="82">
        <f t="shared" si="9"/>
        <v>0</v>
      </c>
      <c r="M52" s="82">
        <f t="shared" si="9"/>
        <v>0</v>
      </c>
      <c r="N52" s="82">
        <f>N54+N55</f>
        <v>0</v>
      </c>
      <c r="O52" s="82">
        <f>O54+O55</f>
        <v>0</v>
      </c>
      <c r="P52" s="82">
        <f>P54+P55</f>
        <v>0</v>
      </c>
      <c r="Q52" s="82">
        <f>Q54+Q55</f>
        <v>0</v>
      </c>
    </row>
    <row r="53" spans="2:17" ht="9.75" customHeight="1" x14ac:dyDescent="0.2">
      <c r="B53" s="15" t="s">
        <v>32</v>
      </c>
      <c r="C53" s="7"/>
      <c r="D53" s="186"/>
      <c r="E53" s="82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ht="21" customHeight="1" x14ac:dyDescent="0.2">
      <c r="B54" s="15" t="s">
        <v>58</v>
      </c>
      <c r="C54" s="8" t="s">
        <v>59</v>
      </c>
      <c r="D54" s="188" t="s">
        <v>211</v>
      </c>
      <c r="E54" s="82">
        <f t="shared" si="0"/>
        <v>0</v>
      </c>
      <c r="F54" s="79">
        <v>0</v>
      </c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 ht="35.450000000000003" customHeight="1" x14ac:dyDescent="0.2">
      <c r="B55" s="15" t="s">
        <v>60</v>
      </c>
      <c r="C55" s="8" t="s">
        <v>61</v>
      </c>
      <c r="D55" s="183"/>
      <c r="E55" s="82">
        <f t="shared" si="0"/>
        <v>0</v>
      </c>
      <c r="F55" s="79">
        <v>0</v>
      </c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 ht="21" customHeight="1" x14ac:dyDescent="0.2">
      <c r="B56" s="16" t="s">
        <v>62</v>
      </c>
      <c r="C56" s="10" t="s">
        <v>63</v>
      </c>
      <c r="D56" s="185"/>
      <c r="E56" s="82">
        <f t="shared" si="0"/>
        <v>0</v>
      </c>
      <c r="F56" s="216">
        <f>F58+F59+F60+F61+F62+F63+F64</f>
        <v>0</v>
      </c>
      <c r="G56" s="216">
        <f>G58+G59+G60+G61+G62+G63+G64</f>
        <v>0</v>
      </c>
      <c r="H56" s="216">
        <f>H58+H59+H60+H61+H62+H63+H64</f>
        <v>0</v>
      </c>
      <c r="I56" s="216">
        <f t="shared" ref="I56:Q56" si="10">I58+I59+I60+I61+I62+I63+I64</f>
        <v>0</v>
      </c>
      <c r="J56" s="216">
        <f>J58+J59+J60+J61+J62+J63+J64</f>
        <v>0</v>
      </c>
      <c r="K56" s="216">
        <f t="shared" si="10"/>
        <v>0</v>
      </c>
      <c r="L56" s="216">
        <f t="shared" si="10"/>
        <v>0</v>
      </c>
      <c r="M56" s="216">
        <f t="shared" si="10"/>
        <v>0</v>
      </c>
      <c r="N56" s="216">
        <f>N58+N59+N60+N61+N62+N63+N64</f>
        <v>0</v>
      </c>
      <c r="O56" s="216">
        <f t="shared" si="10"/>
        <v>0</v>
      </c>
      <c r="P56" s="216">
        <f t="shared" si="10"/>
        <v>0</v>
      </c>
      <c r="Q56" s="216">
        <f t="shared" si="10"/>
        <v>0</v>
      </c>
    </row>
    <row r="57" spans="2:17" ht="11.25" customHeight="1" x14ac:dyDescent="0.2">
      <c r="B57" s="93" t="s">
        <v>33</v>
      </c>
      <c r="C57" s="10"/>
      <c r="D57" s="185"/>
      <c r="E57" s="82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</row>
    <row r="58" spans="2:17" ht="21" customHeight="1" x14ac:dyDescent="0.2">
      <c r="B58" s="93" t="s">
        <v>62</v>
      </c>
      <c r="C58" s="94" t="s">
        <v>63</v>
      </c>
      <c r="D58" s="185" t="s">
        <v>212</v>
      </c>
      <c r="E58" s="82">
        <f t="shared" si="0"/>
        <v>0</v>
      </c>
      <c r="F58" s="80">
        <v>0</v>
      </c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pans="2:17" ht="21" customHeight="1" x14ac:dyDescent="0.2">
      <c r="B59" s="93" t="s">
        <v>62</v>
      </c>
      <c r="C59" s="94" t="s">
        <v>63</v>
      </c>
      <c r="D59" s="185" t="s">
        <v>205</v>
      </c>
      <c r="E59" s="82">
        <f>F59+G59+H59+I59+J59+K59+L59+M59+N59+O59+P59+Q59</f>
        <v>0</v>
      </c>
      <c r="F59" s="80">
        <v>0</v>
      </c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pans="2:17" ht="21" customHeight="1" x14ac:dyDescent="0.2">
      <c r="B60" s="93" t="s">
        <v>62</v>
      </c>
      <c r="C60" s="94" t="s">
        <v>63</v>
      </c>
      <c r="D60" s="185" t="s">
        <v>206</v>
      </c>
      <c r="E60" s="82">
        <f t="shared" si="0"/>
        <v>0</v>
      </c>
      <c r="F60" s="80">
        <v>0</v>
      </c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2:17" ht="21" customHeight="1" x14ac:dyDescent="0.2">
      <c r="B61" s="93" t="s">
        <v>62</v>
      </c>
      <c r="C61" s="94" t="s">
        <v>63</v>
      </c>
      <c r="D61" s="185" t="s">
        <v>213</v>
      </c>
      <c r="E61" s="82">
        <f t="shared" si="0"/>
        <v>0</v>
      </c>
      <c r="F61" s="80">
        <v>0</v>
      </c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pans="2:17" ht="21" customHeight="1" x14ac:dyDescent="0.2">
      <c r="B62" s="93" t="s">
        <v>62</v>
      </c>
      <c r="C62" s="94" t="s">
        <v>63</v>
      </c>
      <c r="D62" s="185" t="s">
        <v>214</v>
      </c>
      <c r="E62" s="82">
        <f t="shared" si="0"/>
        <v>0</v>
      </c>
      <c r="F62" s="80">
        <v>0</v>
      </c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pans="2:17" ht="21" customHeight="1" x14ac:dyDescent="0.2">
      <c r="B63" s="93" t="s">
        <v>62</v>
      </c>
      <c r="C63" s="94" t="s">
        <v>63</v>
      </c>
      <c r="D63" s="185" t="s">
        <v>215</v>
      </c>
      <c r="E63" s="82">
        <f t="shared" si="0"/>
        <v>0</v>
      </c>
      <c r="F63" s="80">
        <v>0</v>
      </c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pans="2:17" ht="21" customHeight="1" x14ac:dyDescent="0.2">
      <c r="B64" s="93" t="s">
        <v>62</v>
      </c>
      <c r="C64" s="94" t="s">
        <v>63</v>
      </c>
      <c r="D64" s="185" t="s">
        <v>216</v>
      </c>
      <c r="E64" s="82">
        <f t="shared" si="0"/>
        <v>0</v>
      </c>
      <c r="F64" s="80">
        <v>0</v>
      </c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pans="2:17" ht="35.450000000000003" customHeight="1" x14ac:dyDescent="0.2">
      <c r="B65" s="16" t="s">
        <v>64</v>
      </c>
      <c r="C65" s="10" t="s">
        <v>65</v>
      </c>
      <c r="D65" s="185"/>
      <c r="E65" s="82">
        <f t="shared" si="0"/>
        <v>0</v>
      </c>
      <c r="F65" s="82">
        <f>F67+F68+F69+F70</f>
        <v>0</v>
      </c>
      <c r="G65" s="82">
        <f t="shared" ref="G65:N65" si="11">G67+G68+G69+G70</f>
        <v>0</v>
      </c>
      <c r="H65" s="82">
        <f t="shared" si="11"/>
        <v>0</v>
      </c>
      <c r="I65" s="82">
        <f t="shared" si="11"/>
        <v>0</v>
      </c>
      <c r="J65" s="82">
        <f t="shared" si="11"/>
        <v>0</v>
      </c>
      <c r="K65" s="82">
        <f t="shared" si="11"/>
        <v>0</v>
      </c>
      <c r="L65" s="82">
        <f t="shared" si="11"/>
        <v>0</v>
      </c>
      <c r="M65" s="82">
        <f t="shared" si="11"/>
        <v>0</v>
      </c>
      <c r="N65" s="82">
        <f t="shared" si="11"/>
        <v>0</v>
      </c>
      <c r="O65" s="82">
        <f>O67+O68+O69+O70</f>
        <v>0</v>
      </c>
      <c r="P65" s="82">
        <f>P67+P68+P69+P70</f>
        <v>0</v>
      </c>
      <c r="Q65" s="82">
        <f>Q67+Q68+Q69+Q70</f>
        <v>0</v>
      </c>
    </row>
    <row r="66" spans="2:17" ht="9.75" customHeight="1" x14ac:dyDescent="0.2">
      <c r="B66" s="15" t="s">
        <v>32</v>
      </c>
      <c r="C66" s="7"/>
      <c r="D66" s="186"/>
      <c r="E66" s="82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ht="27.6" customHeight="1" x14ac:dyDescent="0.2">
      <c r="B67" s="15" t="s">
        <v>66</v>
      </c>
      <c r="C67" s="8" t="s">
        <v>67</v>
      </c>
      <c r="D67" s="188" t="s">
        <v>205</v>
      </c>
      <c r="E67" s="82">
        <f>F67+G67+H67+I67+J67+K67+L67+M67+N67+O67+P67+Q67</f>
        <v>0</v>
      </c>
      <c r="F67" s="79">
        <v>0</v>
      </c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 ht="27.6" customHeight="1" x14ac:dyDescent="0.2">
      <c r="B68" s="15" t="s">
        <v>68</v>
      </c>
      <c r="C68" s="8" t="s">
        <v>69</v>
      </c>
      <c r="D68" s="183"/>
      <c r="E68" s="82">
        <f t="shared" si="0"/>
        <v>0</v>
      </c>
      <c r="F68" s="79">
        <v>0</v>
      </c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 ht="37.9" customHeight="1" x14ac:dyDescent="0.2">
      <c r="B69" s="15" t="s">
        <v>80</v>
      </c>
      <c r="C69" s="8" t="s">
        <v>81</v>
      </c>
      <c r="D69" s="183"/>
      <c r="E69" s="82">
        <f t="shared" si="0"/>
        <v>0</v>
      </c>
      <c r="F69" s="79">
        <v>0</v>
      </c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 ht="21" customHeight="1" x14ac:dyDescent="0.2">
      <c r="B70" s="15" t="s">
        <v>70</v>
      </c>
      <c r="C70" s="8" t="s">
        <v>71</v>
      </c>
      <c r="D70" s="188" t="s">
        <v>205</v>
      </c>
      <c r="E70" s="82">
        <f t="shared" si="0"/>
        <v>0</v>
      </c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 ht="12.75" customHeight="1" x14ac:dyDescent="0.2">
      <c r="B71" s="15" t="s">
        <v>32</v>
      </c>
      <c r="C71" s="8"/>
      <c r="D71" s="183"/>
      <c r="E71" s="82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</row>
    <row r="72" spans="2:17" ht="21" customHeight="1" x14ac:dyDescent="0.2">
      <c r="B72" s="15" t="s">
        <v>154</v>
      </c>
      <c r="C72" s="8"/>
      <c r="D72" s="183"/>
      <c r="E72" s="82">
        <f t="shared" si="0"/>
        <v>0</v>
      </c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 ht="21" customHeight="1" x14ac:dyDescent="0.2">
      <c r="B73" s="15" t="s">
        <v>155</v>
      </c>
      <c r="C73" s="8"/>
      <c r="D73" s="183"/>
      <c r="E73" s="82">
        <f t="shared" si="0"/>
        <v>0</v>
      </c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 ht="21" customHeight="1" x14ac:dyDescent="0.2">
      <c r="B74" s="15" t="s">
        <v>156</v>
      </c>
      <c r="C74" s="8"/>
      <c r="D74" s="183"/>
      <c r="E74" s="82">
        <f t="shared" si="0"/>
        <v>0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 ht="21" customHeight="1" x14ac:dyDescent="0.2">
      <c r="B75" s="15" t="s">
        <v>157</v>
      </c>
      <c r="C75" s="8"/>
      <c r="D75" s="183"/>
      <c r="E75" s="82">
        <f t="shared" si="0"/>
        <v>0</v>
      </c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 ht="21" customHeight="1" x14ac:dyDescent="0.2">
      <c r="B76" s="16" t="s">
        <v>72</v>
      </c>
      <c r="C76" s="10" t="s">
        <v>73</v>
      </c>
      <c r="D76" s="185"/>
      <c r="E76" s="82">
        <f t="shared" si="0"/>
        <v>0</v>
      </c>
      <c r="F76" s="82">
        <f>F78+F79</f>
        <v>0</v>
      </c>
      <c r="G76" s="82">
        <f>G78+G79</f>
        <v>0</v>
      </c>
      <c r="H76" s="82">
        <f t="shared" ref="H76:N76" si="12">H78+H79</f>
        <v>0</v>
      </c>
      <c r="I76" s="82">
        <f t="shared" si="12"/>
        <v>0</v>
      </c>
      <c r="J76" s="82">
        <f t="shared" si="12"/>
        <v>0</v>
      </c>
      <c r="K76" s="82">
        <f t="shared" si="12"/>
        <v>0</v>
      </c>
      <c r="L76" s="82">
        <f t="shared" si="12"/>
        <v>0</v>
      </c>
      <c r="M76" s="82">
        <f t="shared" si="12"/>
        <v>0</v>
      </c>
      <c r="N76" s="82">
        <f t="shared" si="12"/>
        <v>0</v>
      </c>
      <c r="O76" s="82">
        <f>O78+O79</f>
        <v>0</v>
      </c>
      <c r="P76" s="82">
        <f>P78+P79</f>
        <v>0</v>
      </c>
      <c r="Q76" s="82">
        <f>Q78+Q79</f>
        <v>0</v>
      </c>
    </row>
    <row r="77" spans="2:17" ht="9.75" customHeight="1" x14ac:dyDescent="0.2">
      <c r="B77" s="15" t="s">
        <v>32</v>
      </c>
      <c r="C77" s="7"/>
      <c r="D77" s="186"/>
      <c r="E77" s="82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ht="33.6" customHeight="1" x14ac:dyDescent="0.2">
      <c r="B78" s="15" t="s">
        <v>74</v>
      </c>
      <c r="C78" s="8" t="s">
        <v>75</v>
      </c>
      <c r="D78" s="183"/>
      <c r="E78" s="82">
        <f>F78+G78+H78+I78+J78+K78+L78+M78+N78+O78+P78+Q78</f>
        <v>0</v>
      </c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 ht="31.15" customHeight="1" x14ac:dyDescent="0.2">
      <c r="B79" s="15" t="s">
        <v>76</v>
      </c>
      <c r="C79" s="8" t="s">
        <v>77</v>
      </c>
      <c r="D79" s="183"/>
      <c r="E79" s="82">
        <f t="shared" si="0"/>
        <v>0</v>
      </c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 ht="9.75" customHeight="1" x14ac:dyDescent="0.2">
      <c r="B80" s="15" t="s">
        <v>78</v>
      </c>
      <c r="C80" s="7"/>
      <c r="D80" s="186"/>
      <c r="E80" s="82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ht="21" customHeight="1" x14ac:dyDescent="0.2">
      <c r="B81" s="15" t="s">
        <v>79</v>
      </c>
      <c r="C81" s="8" t="s">
        <v>36</v>
      </c>
      <c r="D81" s="183"/>
      <c r="E81" s="82">
        <f>F81+G81+H81+I81+J81+K81+L81+M81+N81+O81+P81+Q81</f>
        <v>0</v>
      </c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</sheetData>
  <sheetProtection sheet="1" objects="1" scenarios="1" formatCells="0" formatColumns="0"/>
  <mergeCells count="16">
    <mergeCell ref="B15:Q15"/>
    <mergeCell ref="B17:B18"/>
    <mergeCell ref="C17:C18"/>
    <mergeCell ref="E17:E18"/>
    <mergeCell ref="F17:Q17"/>
    <mergeCell ref="D17:D18"/>
    <mergeCell ref="P1:Q1"/>
    <mergeCell ref="B11:Q11"/>
    <mergeCell ref="B12:Q12"/>
    <mergeCell ref="B13:Q13"/>
    <mergeCell ref="B14:Q14"/>
    <mergeCell ref="K2:Q2"/>
    <mergeCell ref="O4:P4"/>
    <mergeCell ref="O6:P6"/>
    <mergeCell ref="N7:Q7"/>
    <mergeCell ref="K8:Q8"/>
  </mergeCells>
  <printOptions horizontalCentered="1"/>
  <pageMargins left="0.19685039370078741" right="0.19685039370078741" top="0.15748031496062992" bottom="0.15748031496062992" header="0.15748031496062992" footer="0.15748031496062992"/>
  <pageSetup paperSize="9" scale="35" orientation="landscape" r:id="rId1"/>
  <headerFooter alignWithMargins="0">
    <oddFooter>&amp;C&amp;P</oddFooter>
  </headerFooter>
  <ignoredErrors>
    <ignoredError sqref="C25:D28 C30:D71 C76:C79" numberStoredAsText="1"/>
    <ignoredError sqref="F31:Q32 F77:Q80 F76 H76:Q76 F66:Q66 G65:Q65 F57:Q57 G56:Q56 F53:Q53 G52:Q52 F46:Q47 G45:Q45 F44:Q44 H43:Q43 F71:Q71 G67:Q67 F37:Q38 G33:Q33 G34:Q34 G35:Q35 G36:Q36 F41:Q42 G39:Q39 G40:Q40 F49:Q50 G48:Q48 G51:Q51 G55:Q55 G54:Q54 G64:Q64 G58:Q58 G59:Q59 G60:Q60 G61:Q61 G62:Q62 G63:Q63 G68:Q68 G69:Q69 G70:Q70 F73:Q75 G72:Q7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H81"/>
  <sheetViews>
    <sheetView view="pageBreakPreview" topLeftCell="F1" zoomScaleNormal="70" zoomScaleSheetLayoutView="100" workbookViewId="0">
      <selection activeCell="B12" sqref="B12:Q12"/>
    </sheetView>
  </sheetViews>
  <sheetFormatPr defaultRowHeight="12.75" x14ac:dyDescent="0.2"/>
  <cols>
    <col min="1" max="1" width="1.28515625" customWidth="1"/>
    <col min="2" max="2" width="54.7109375" customWidth="1"/>
    <col min="3" max="4" width="11.42578125" customWidth="1"/>
    <col min="5" max="5" width="16" customWidth="1"/>
    <col min="6" max="14" width="14.7109375" customWidth="1"/>
    <col min="15" max="15" width="17.28515625" customWidth="1"/>
    <col min="16" max="16" width="16.5703125" customWidth="1"/>
    <col min="17" max="17" width="16.7109375" customWidth="1"/>
  </cols>
  <sheetData>
    <row r="1" spans="2:34" ht="0.75" customHeight="1" x14ac:dyDescent="0.2">
      <c r="F1" s="2"/>
      <c r="G1" s="2"/>
      <c r="H1" s="2"/>
      <c r="I1" s="2"/>
      <c r="J1" s="2"/>
      <c r="K1" s="29"/>
      <c r="L1" s="29"/>
      <c r="M1" s="29"/>
      <c r="N1" s="29"/>
      <c r="O1" s="29"/>
      <c r="P1" s="443" t="s">
        <v>259</v>
      </c>
      <c r="Q1" s="443"/>
    </row>
    <row r="2" spans="2:34" ht="12.75" hidden="1" customHeight="1" x14ac:dyDescent="0.2">
      <c r="F2" s="2"/>
      <c r="G2" s="2"/>
      <c r="H2" s="2"/>
      <c r="I2" s="2"/>
      <c r="J2" s="2"/>
      <c r="K2" s="444"/>
      <c r="L2" s="444"/>
      <c r="M2" s="444"/>
      <c r="N2" s="444"/>
      <c r="O2" s="444"/>
      <c r="P2" s="444"/>
      <c r="Q2" s="444"/>
    </row>
    <row r="3" spans="2:34" hidden="1" x14ac:dyDescent="0.2">
      <c r="F3" s="2"/>
      <c r="G3" s="2"/>
      <c r="H3" s="2"/>
      <c r="I3" s="2"/>
      <c r="J3" s="2"/>
      <c r="K3" s="29"/>
      <c r="L3" s="29"/>
      <c r="M3" s="29"/>
      <c r="N3" s="29"/>
      <c r="O3" s="29"/>
      <c r="P3" s="29"/>
      <c r="Q3" s="192"/>
    </row>
    <row r="4" spans="2:34" ht="12.75" hidden="1" customHeight="1" x14ac:dyDescent="0.2">
      <c r="F4" s="2"/>
      <c r="G4" s="2"/>
      <c r="H4" s="2"/>
      <c r="I4" s="2"/>
      <c r="J4" s="2"/>
      <c r="K4" s="67"/>
      <c r="L4" s="67"/>
      <c r="M4" s="67"/>
      <c r="N4" s="67"/>
      <c r="O4" s="445" t="s">
        <v>218</v>
      </c>
      <c r="P4" s="445"/>
      <c r="Q4" s="67"/>
    </row>
    <row r="5" spans="2:34" ht="24.75" hidden="1" customHeight="1" x14ac:dyDescent="0.2">
      <c r="F5" s="2"/>
      <c r="G5" s="2"/>
      <c r="H5" s="2"/>
      <c r="I5" s="2"/>
      <c r="J5" s="2"/>
      <c r="K5" s="189"/>
      <c r="L5" s="189"/>
      <c r="M5" s="189"/>
      <c r="N5" s="190"/>
      <c r="O5" s="190" t="s">
        <v>237</v>
      </c>
      <c r="P5" s="190"/>
      <c r="Q5" s="190"/>
    </row>
    <row r="6" spans="2:34" ht="11.25" hidden="1" customHeight="1" x14ac:dyDescent="0.2">
      <c r="F6" s="2"/>
      <c r="G6" s="2"/>
      <c r="H6" s="2"/>
      <c r="I6" s="2"/>
      <c r="J6" s="2"/>
      <c r="K6" s="29"/>
      <c r="L6" s="29"/>
      <c r="M6" s="29"/>
      <c r="N6" s="29"/>
      <c r="O6" s="446" t="s">
        <v>219</v>
      </c>
      <c r="P6" s="446"/>
      <c r="Q6" s="68"/>
    </row>
    <row r="7" spans="2:34" ht="15" hidden="1" customHeight="1" x14ac:dyDescent="0.2">
      <c r="F7" s="2"/>
      <c r="G7" s="2"/>
      <c r="H7" s="2"/>
      <c r="I7" s="2"/>
      <c r="J7" s="2"/>
      <c r="K7" s="69"/>
      <c r="L7" s="69"/>
      <c r="M7" s="69"/>
      <c r="N7" s="447" t="s">
        <v>253</v>
      </c>
      <c r="O7" s="447"/>
      <c r="P7" s="447"/>
      <c r="Q7" s="447"/>
    </row>
    <row r="8" spans="2:34" ht="10.5" hidden="1" customHeight="1" x14ac:dyDescent="0.2">
      <c r="F8" s="2"/>
      <c r="G8" s="2"/>
      <c r="H8" s="2"/>
      <c r="I8" s="2"/>
      <c r="J8" s="2"/>
      <c r="K8" s="428" t="s">
        <v>124</v>
      </c>
      <c r="L8" s="428"/>
      <c r="M8" s="428"/>
      <c r="N8" s="428"/>
      <c r="O8" s="428"/>
      <c r="P8" s="428"/>
      <c r="Q8" s="428"/>
    </row>
    <row r="9" spans="2:34" hidden="1" x14ac:dyDescent="0.2">
      <c r="F9" s="2"/>
      <c r="G9" s="2"/>
      <c r="H9" s="2"/>
      <c r="I9" s="2"/>
      <c r="J9" s="2"/>
      <c r="L9" s="83"/>
      <c r="M9" s="83"/>
      <c r="N9" s="83"/>
      <c r="O9" s="191" t="s">
        <v>258</v>
      </c>
      <c r="P9" s="199" t="s">
        <v>257</v>
      </c>
      <c r="Q9" s="70" t="s">
        <v>220</v>
      </c>
    </row>
    <row r="10" spans="2:34" hidden="1" x14ac:dyDescent="0.2"/>
    <row r="11" spans="2:34" ht="18" hidden="1" x14ac:dyDescent="0.2">
      <c r="B11" s="448" t="s">
        <v>108</v>
      </c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</row>
    <row r="12" spans="2:34" ht="27.75" customHeight="1" x14ac:dyDescent="0.2">
      <c r="B12" s="449" t="s">
        <v>223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</row>
    <row r="13" spans="2:34" ht="16.5" x14ac:dyDescent="0.2">
      <c r="B13" s="450" t="s">
        <v>107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</row>
    <row r="14" spans="2:34" ht="12.75" customHeight="1" x14ac:dyDescent="0.2">
      <c r="B14" s="342" t="str">
        <f>'Касс. план (50400)'!B14:Q14</f>
        <v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  <c r="AE14" s="1"/>
      <c r="AF14" s="1"/>
      <c r="AG14" s="1"/>
      <c r="AH14" s="1"/>
    </row>
    <row r="15" spans="2:34" ht="16.5" x14ac:dyDescent="0.2">
      <c r="B15" s="455" t="s">
        <v>4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17" ht="12.75" customHeight="1" x14ac:dyDescent="0.2">
      <c r="B17" s="459" t="s">
        <v>11</v>
      </c>
      <c r="C17" s="451" t="s">
        <v>35</v>
      </c>
      <c r="D17" s="451" t="s">
        <v>165</v>
      </c>
      <c r="E17" s="438" t="s">
        <v>191</v>
      </c>
      <c r="F17" s="456" t="s">
        <v>192</v>
      </c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8"/>
    </row>
    <row r="18" spans="2:17" ht="18" customHeight="1" x14ac:dyDescent="0.2">
      <c r="B18" s="460"/>
      <c r="C18" s="452"/>
      <c r="D18" s="452"/>
      <c r="E18" s="439"/>
      <c r="F18" s="197" t="s">
        <v>193</v>
      </c>
      <c r="G18" s="197" t="s">
        <v>194</v>
      </c>
      <c r="H18" s="197" t="s">
        <v>195</v>
      </c>
      <c r="I18" s="197" t="s">
        <v>196</v>
      </c>
      <c r="J18" s="197" t="s">
        <v>197</v>
      </c>
      <c r="K18" s="197" t="s">
        <v>198</v>
      </c>
      <c r="L18" s="197" t="s">
        <v>199</v>
      </c>
      <c r="M18" s="197" t="s">
        <v>200</v>
      </c>
      <c r="N18" s="197" t="s">
        <v>201</v>
      </c>
      <c r="O18" s="197" t="s">
        <v>202</v>
      </c>
      <c r="P18" s="197" t="s">
        <v>203</v>
      </c>
      <c r="Q18" s="197" t="s">
        <v>204</v>
      </c>
    </row>
    <row r="19" spans="2:17" ht="18" customHeight="1" x14ac:dyDescent="0.2">
      <c r="B19" s="12" t="s">
        <v>97</v>
      </c>
      <c r="C19" s="14"/>
      <c r="D19" s="14"/>
      <c r="E19" s="82">
        <f t="shared" ref="E19:E79" si="0">F19+G19+H19+I19+J19+K19+L19+M19+N19+O19+P19+Q19</f>
        <v>0</v>
      </c>
      <c r="F19" s="220">
        <f>'Остаток ХМАО'!F19</f>
        <v>0</v>
      </c>
      <c r="G19" s="220">
        <f>'Остаток ХМАО'!G19</f>
        <v>0</v>
      </c>
      <c r="H19" s="220">
        <f>'Остаток ХМАО'!H19</f>
        <v>0</v>
      </c>
      <c r="I19" s="220">
        <f>'Остаток ХМАО'!I19</f>
        <v>0</v>
      </c>
      <c r="J19" s="220">
        <f>'Остаток ХМАО'!J19</f>
        <v>0</v>
      </c>
      <c r="K19" s="220">
        <f>'Остаток ХМАО'!K19</f>
        <v>0</v>
      </c>
      <c r="L19" s="220">
        <f>'Остаток ХМАО'!L19</f>
        <v>0</v>
      </c>
      <c r="M19" s="220">
        <f>'Остаток ХМАО'!M19</f>
        <v>0</v>
      </c>
      <c r="N19" s="220">
        <f>'Остаток ХМАО'!N19</f>
        <v>0</v>
      </c>
      <c r="O19" s="220">
        <f>'Остаток ХМАО'!O19</f>
        <v>0</v>
      </c>
      <c r="P19" s="220">
        <f>'Остаток ХМАО'!P19</f>
        <v>0</v>
      </c>
      <c r="Q19" s="220">
        <f>'Остаток ХМАО'!Q19</f>
        <v>0</v>
      </c>
    </row>
    <row r="20" spans="2:17" ht="18" customHeight="1" x14ac:dyDescent="0.2">
      <c r="B20" s="12" t="s">
        <v>102</v>
      </c>
      <c r="C20" s="14"/>
      <c r="D20" s="14"/>
      <c r="E20" s="82">
        <f t="shared" si="0"/>
        <v>0</v>
      </c>
      <c r="F20" s="81">
        <f>F22-F19</f>
        <v>0</v>
      </c>
      <c r="G20" s="81">
        <f t="shared" ref="G20:N20" si="1">G22-G19</f>
        <v>0</v>
      </c>
      <c r="H20" s="81">
        <f t="shared" si="1"/>
        <v>0</v>
      </c>
      <c r="I20" s="81">
        <f t="shared" si="1"/>
        <v>0</v>
      </c>
      <c r="J20" s="81">
        <f t="shared" si="1"/>
        <v>0</v>
      </c>
      <c r="K20" s="81">
        <f t="shared" si="1"/>
        <v>0</v>
      </c>
      <c r="L20" s="81">
        <f t="shared" si="1"/>
        <v>0</v>
      </c>
      <c r="M20" s="81">
        <f t="shared" si="1"/>
        <v>0</v>
      </c>
      <c r="N20" s="81">
        <f t="shared" si="1"/>
        <v>0</v>
      </c>
      <c r="O20" s="81">
        <f>O22-O19</f>
        <v>0</v>
      </c>
      <c r="P20" s="81">
        <f>P22-P19</f>
        <v>0</v>
      </c>
      <c r="Q20" s="81">
        <f>Q22-Q19</f>
        <v>0</v>
      </c>
    </row>
    <row r="21" spans="2:17" ht="9.75" customHeight="1" x14ac:dyDescent="0.2">
      <c r="B21" s="12"/>
      <c r="C21" s="14"/>
      <c r="D21" s="14"/>
      <c r="E21" s="82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2:17" ht="21" customHeight="1" x14ac:dyDescent="0.2">
      <c r="B22" s="12" t="s">
        <v>38</v>
      </c>
      <c r="C22" s="13"/>
      <c r="D22" s="13"/>
      <c r="E22" s="82">
        <f t="shared" si="0"/>
        <v>0</v>
      </c>
      <c r="F22" s="77">
        <f>F24+F28+F49+F52+F56+F65+F76</f>
        <v>0</v>
      </c>
      <c r="G22" s="77">
        <f t="shared" ref="G22:Q22" si="2">G24+G28+G49+G52+G56+G65+G76</f>
        <v>0</v>
      </c>
      <c r="H22" s="77">
        <f t="shared" si="2"/>
        <v>0</v>
      </c>
      <c r="I22" s="77">
        <f t="shared" si="2"/>
        <v>0</v>
      </c>
      <c r="J22" s="77">
        <f t="shared" si="2"/>
        <v>0</v>
      </c>
      <c r="K22" s="77">
        <f t="shared" si="2"/>
        <v>0</v>
      </c>
      <c r="L22" s="77">
        <f t="shared" si="2"/>
        <v>0</v>
      </c>
      <c r="M22" s="77">
        <f>M24+M28+M49+M52+M56+M65+M76</f>
        <v>0</v>
      </c>
      <c r="N22" s="77">
        <f t="shared" si="2"/>
        <v>0</v>
      </c>
      <c r="O22" s="77">
        <f t="shared" si="2"/>
        <v>0</v>
      </c>
      <c r="P22" s="77">
        <f t="shared" si="2"/>
        <v>0</v>
      </c>
      <c r="Q22" s="77">
        <f t="shared" si="2"/>
        <v>0</v>
      </c>
    </row>
    <row r="23" spans="2:17" ht="12.75" customHeight="1" x14ac:dyDescent="0.2">
      <c r="B23" s="12" t="s">
        <v>33</v>
      </c>
      <c r="C23" s="13"/>
      <c r="D23" s="13"/>
      <c r="E23" s="82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 ht="27.6" customHeight="1" x14ac:dyDescent="0.2">
      <c r="B24" s="16" t="s">
        <v>101</v>
      </c>
      <c r="C24" s="19">
        <v>210</v>
      </c>
      <c r="D24" s="182"/>
      <c r="E24" s="82">
        <f t="shared" si="0"/>
        <v>0</v>
      </c>
      <c r="F24" s="82">
        <f>F25+F26+F27</f>
        <v>0</v>
      </c>
      <c r="G24" s="82">
        <f t="shared" ref="G24:N24" si="3">G25+G26+G27</f>
        <v>0</v>
      </c>
      <c r="H24" s="82">
        <f t="shared" si="3"/>
        <v>0</v>
      </c>
      <c r="I24" s="82">
        <f t="shared" si="3"/>
        <v>0</v>
      </c>
      <c r="J24" s="82">
        <f t="shared" si="3"/>
        <v>0</v>
      </c>
      <c r="K24" s="82"/>
      <c r="L24" s="82">
        <f t="shared" si="3"/>
        <v>0</v>
      </c>
      <c r="M24" s="82">
        <f>M25+M26+M27</f>
        <v>0</v>
      </c>
      <c r="N24" s="82">
        <f t="shared" si="3"/>
        <v>0</v>
      </c>
      <c r="O24" s="82">
        <f>O25+O26+O27</f>
        <v>0</v>
      </c>
      <c r="P24" s="82">
        <f>P25+P26+P27</f>
        <v>0</v>
      </c>
      <c r="Q24" s="82">
        <f>Q25+Q26+Q27</f>
        <v>0</v>
      </c>
    </row>
    <row r="25" spans="2:17" ht="21" customHeight="1" x14ac:dyDescent="0.2">
      <c r="B25" s="15" t="s">
        <v>39</v>
      </c>
      <c r="C25" s="8" t="s">
        <v>40</v>
      </c>
      <c r="D25" s="188" t="s">
        <v>209</v>
      </c>
      <c r="E25" s="82">
        <f t="shared" si="0"/>
        <v>0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21" customHeight="1" x14ac:dyDescent="0.2">
      <c r="B26" s="15" t="s">
        <v>41</v>
      </c>
      <c r="C26" s="6">
        <v>212</v>
      </c>
      <c r="D26" s="184">
        <v>112</v>
      </c>
      <c r="E26" s="82">
        <f t="shared" si="0"/>
        <v>0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 ht="21" customHeight="1" x14ac:dyDescent="0.2">
      <c r="B27" s="15" t="s">
        <v>42</v>
      </c>
      <c r="C27" s="8" t="s">
        <v>43</v>
      </c>
      <c r="D27" s="188" t="s">
        <v>210</v>
      </c>
      <c r="E27" s="82">
        <f t="shared" si="0"/>
        <v>0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 ht="21" customHeight="1" x14ac:dyDescent="0.2">
      <c r="B28" s="16" t="s">
        <v>44</v>
      </c>
      <c r="C28" s="10" t="s">
        <v>45</v>
      </c>
      <c r="D28" s="185"/>
      <c r="E28" s="82">
        <f t="shared" si="0"/>
        <v>0</v>
      </c>
      <c r="F28" s="82">
        <f>F30+F31+F35+F36+F40+F43</f>
        <v>0</v>
      </c>
      <c r="G28" s="82">
        <f t="shared" ref="G28:N28" si="4">G30+G31+G35+G36+G40+G43</f>
        <v>0</v>
      </c>
      <c r="H28" s="82">
        <f t="shared" si="4"/>
        <v>0</v>
      </c>
      <c r="I28" s="82">
        <f t="shared" si="4"/>
        <v>0</v>
      </c>
      <c r="J28" s="82">
        <f t="shared" si="4"/>
        <v>0</v>
      </c>
      <c r="K28" s="82">
        <f t="shared" si="4"/>
        <v>0</v>
      </c>
      <c r="L28" s="82">
        <f t="shared" si="4"/>
        <v>0</v>
      </c>
      <c r="M28" s="82">
        <f t="shared" si="4"/>
        <v>0</v>
      </c>
      <c r="N28" s="82">
        <f t="shared" si="4"/>
        <v>0</v>
      </c>
      <c r="O28" s="82">
        <f>O30+O31+O35+O36+O40+O43</f>
        <v>0</v>
      </c>
      <c r="P28" s="82">
        <f>P30+P31+P35+P36+P40+P43</f>
        <v>0</v>
      </c>
      <c r="Q28" s="82">
        <f>Q30+Q31+Q35+Q36+Q40+Q43</f>
        <v>0</v>
      </c>
    </row>
    <row r="29" spans="2:17" ht="12" customHeight="1" x14ac:dyDescent="0.2">
      <c r="B29" s="15" t="s">
        <v>32</v>
      </c>
      <c r="C29" s="7"/>
      <c r="D29" s="186"/>
      <c r="E29" s="82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 ht="21" customHeight="1" x14ac:dyDescent="0.2">
      <c r="B30" s="15" t="s">
        <v>46</v>
      </c>
      <c r="C30" s="8" t="s">
        <v>47</v>
      </c>
      <c r="D30" s="188" t="s">
        <v>205</v>
      </c>
      <c r="E30" s="82">
        <f t="shared" si="0"/>
        <v>0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 ht="21" customHeight="1" x14ac:dyDescent="0.2">
      <c r="B31" s="15" t="s">
        <v>48</v>
      </c>
      <c r="C31" s="8" t="s">
        <v>49</v>
      </c>
      <c r="D31" s="183"/>
      <c r="E31" s="82">
        <f t="shared" si="0"/>
        <v>0</v>
      </c>
      <c r="F31" s="218">
        <f>F33+F34</f>
        <v>0</v>
      </c>
      <c r="G31" s="218">
        <f t="shared" ref="G31:Q31" si="5">G33+G34</f>
        <v>0</v>
      </c>
      <c r="H31" s="218">
        <f t="shared" si="5"/>
        <v>0</v>
      </c>
      <c r="I31" s="218">
        <f t="shared" si="5"/>
        <v>0</v>
      </c>
      <c r="J31" s="218">
        <f t="shared" si="5"/>
        <v>0</v>
      </c>
      <c r="K31" s="218">
        <f t="shared" si="5"/>
        <v>0</v>
      </c>
      <c r="L31" s="218">
        <f t="shared" si="5"/>
        <v>0</v>
      </c>
      <c r="M31" s="218">
        <f t="shared" si="5"/>
        <v>0</v>
      </c>
      <c r="N31" s="218">
        <f t="shared" si="5"/>
        <v>0</v>
      </c>
      <c r="O31" s="218">
        <f t="shared" si="5"/>
        <v>0</v>
      </c>
      <c r="P31" s="218">
        <f t="shared" si="5"/>
        <v>0</v>
      </c>
      <c r="Q31" s="218">
        <f t="shared" si="5"/>
        <v>0</v>
      </c>
    </row>
    <row r="32" spans="2:17" ht="10.5" customHeight="1" x14ac:dyDescent="0.2">
      <c r="B32" s="15" t="s">
        <v>33</v>
      </c>
      <c r="C32" s="8"/>
      <c r="D32" s="183"/>
      <c r="E32" s="82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</row>
    <row r="33" spans="2:17" ht="21" customHeight="1" x14ac:dyDescent="0.2">
      <c r="B33" s="15" t="s">
        <v>48</v>
      </c>
      <c r="C33" s="94" t="s">
        <v>49</v>
      </c>
      <c r="D33" s="188" t="s">
        <v>205</v>
      </c>
      <c r="E33" s="82">
        <f t="shared" si="0"/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 ht="21" customHeight="1" x14ac:dyDescent="0.2">
      <c r="B34" s="15" t="s">
        <v>48</v>
      </c>
      <c r="C34" s="94" t="s">
        <v>49</v>
      </c>
      <c r="D34" s="188" t="s">
        <v>206</v>
      </c>
      <c r="E34" s="82">
        <f t="shared" si="0"/>
        <v>0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 ht="21" customHeight="1" x14ac:dyDescent="0.2">
      <c r="B35" s="15" t="s">
        <v>50</v>
      </c>
      <c r="C35" s="8" t="s">
        <v>51</v>
      </c>
      <c r="D35" s="188" t="s">
        <v>205</v>
      </c>
      <c r="E35" s="82">
        <f t="shared" si="0"/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 ht="21" customHeight="1" x14ac:dyDescent="0.2">
      <c r="B36" s="15" t="s">
        <v>52</v>
      </c>
      <c r="C36" s="8" t="s">
        <v>53</v>
      </c>
      <c r="D36" s="188" t="s">
        <v>205</v>
      </c>
      <c r="E36" s="82">
        <f t="shared" si="0"/>
        <v>0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 ht="21" customHeight="1" x14ac:dyDescent="0.2">
      <c r="B37" s="15" t="s">
        <v>54</v>
      </c>
      <c r="C37" s="94" t="s">
        <v>207</v>
      </c>
      <c r="D37" s="183"/>
      <c r="E37" s="82">
        <f t="shared" si="0"/>
        <v>0</v>
      </c>
      <c r="F37" s="218">
        <f>F39+F40</f>
        <v>0</v>
      </c>
      <c r="G37" s="218">
        <f t="shared" ref="G37:Q37" si="6">G39+G40</f>
        <v>0</v>
      </c>
      <c r="H37" s="218">
        <f t="shared" si="6"/>
        <v>0</v>
      </c>
      <c r="I37" s="218">
        <f t="shared" si="6"/>
        <v>0</v>
      </c>
      <c r="J37" s="218">
        <f t="shared" si="6"/>
        <v>0</v>
      </c>
      <c r="K37" s="218">
        <f t="shared" si="6"/>
        <v>0</v>
      </c>
      <c r="L37" s="218">
        <f t="shared" si="6"/>
        <v>0</v>
      </c>
      <c r="M37" s="218">
        <f t="shared" si="6"/>
        <v>0</v>
      </c>
      <c r="N37" s="218">
        <f t="shared" si="6"/>
        <v>0</v>
      </c>
      <c r="O37" s="218">
        <f t="shared" si="6"/>
        <v>0</v>
      </c>
      <c r="P37" s="218">
        <f t="shared" si="6"/>
        <v>0</v>
      </c>
      <c r="Q37" s="218">
        <f t="shared" si="6"/>
        <v>0</v>
      </c>
    </row>
    <row r="38" spans="2:17" ht="12.75" customHeight="1" x14ac:dyDescent="0.2">
      <c r="B38" s="15" t="s">
        <v>33</v>
      </c>
      <c r="C38" s="8"/>
      <c r="D38" s="183"/>
      <c r="E38" s="82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</row>
    <row r="39" spans="2:17" ht="21" customHeight="1" x14ac:dyDescent="0.2">
      <c r="B39" s="15" t="s">
        <v>54</v>
      </c>
      <c r="C39" s="94" t="s">
        <v>207</v>
      </c>
      <c r="D39" s="188" t="s">
        <v>208</v>
      </c>
      <c r="E39" s="82">
        <f t="shared" si="0"/>
        <v>0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 ht="21" customHeight="1" x14ac:dyDescent="0.2">
      <c r="B40" s="15" t="s">
        <v>54</v>
      </c>
      <c r="C40" s="6">
        <v>225</v>
      </c>
      <c r="D40" s="184">
        <v>244</v>
      </c>
      <c r="E40" s="82">
        <f t="shared" si="0"/>
        <v>0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 ht="14.25" customHeight="1" x14ac:dyDescent="0.2">
      <c r="B41" s="15" t="s">
        <v>32</v>
      </c>
      <c r="C41" s="6"/>
      <c r="D41" s="184"/>
      <c r="E41" s="82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</row>
    <row r="42" spans="2:17" ht="21" customHeight="1" x14ac:dyDescent="0.2">
      <c r="B42" s="15" t="s">
        <v>152</v>
      </c>
      <c r="C42" s="6"/>
      <c r="D42" s="184"/>
      <c r="E42" s="82">
        <f t="shared" si="0"/>
        <v>0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 ht="21" customHeight="1" x14ac:dyDescent="0.2">
      <c r="B43" s="15" t="s">
        <v>106</v>
      </c>
      <c r="C43" s="6">
        <v>226</v>
      </c>
      <c r="D43" s="184"/>
      <c r="E43" s="82">
        <f t="shared" si="0"/>
        <v>0</v>
      </c>
      <c r="F43" s="218">
        <f>F45+F48</f>
        <v>0</v>
      </c>
      <c r="G43" s="218">
        <f t="shared" ref="G43:Q43" si="7">G45+G48</f>
        <v>0</v>
      </c>
      <c r="H43" s="218">
        <f>H45+H48</f>
        <v>0</v>
      </c>
      <c r="I43" s="218">
        <f t="shared" si="7"/>
        <v>0</v>
      </c>
      <c r="J43" s="218">
        <f t="shared" si="7"/>
        <v>0</v>
      </c>
      <c r="K43" s="218">
        <f t="shared" si="7"/>
        <v>0</v>
      </c>
      <c r="L43" s="218">
        <f t="shared" si="7"/>
        <v>0</v>
      </c>
      <c r="M43" s="218">
        <f t="shared" si="7"/>
        <v>0</v>
      </c>
      <c r="N43" s="218">
        <f t="shared" si="7"/>
        <v>0</v>
      </c>
      <c r="O43" s="218">
        <f t="shared" si="7"/>
        <v>0</v>
      </c>
      <c r="P43" s="218">
        <f t="shared" si="7"/>
        <v>0</v>
      </c>
      <c r="Q43" s="218">
        <f t="shared" si="7"/>
        <v>0</v>
      </c>
    </row>
    <row r="44" spans="2:17" ht="21" customHeight="1" x14ac:dyDescent="0.2">
      <c r="B44" s="15" t="s">
        <v>33</v>
      </c>
      <c r="C44" s="6"/>
      <c r="D44" s="184"/>
      <c r="E44" s="82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</row>
    <row r="45" spans="2:17" ht="21" customHeight="1" x14ac:dyDescent="0.2">
      <c r="B45" s="15" t="s">
        <v>106</v>
      </c>
      <c r="C45" s="6">
        <v>226</v>
      </c>
      <c r="D45" s="184">
        <v>243</v>
      </c>
      <c r="E45" s="82">
        <f t="shared" si="0"/>
        <v>0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 ht="16.5" customHeight="1" x14ac:dyDescent="0.2">
      <c r="B46" s="15" t="s">
        <v>32</v>
      </c>
      <c r="C46" s="6"/>
      <c r="D46" s="184"/>
      <c r="E46" s="82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</row>
    <row r="47" spans="2:17" ht="21" customHeight="1" x14ac:dyDescent="0.2">
      <c r="B47" s="15" t="s">
        <v>153</v>
      </c>
      <c r="C47" s="6"/>
      <c r="D47" s="184"/>
      <c r="E47" s="82">
        <f t="shared" si="0"/>
        <v>0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 ht="21" customHeight="1" x14ac:dyDescent="0.2">
      <c r="B48" s="15" t="s">
        <v>106</v>
      </c>
      <c r="C48" s="6">
        <v>226</v>
      </c>
      <c r="D48" s="184">
        <v>244</v>
      </c>
      <c r="E48" s="82">
        <f t="shared" si="0"/>
        <v>0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 ht="38.450000000000003" customHeight="1" x14ac:dyDescent="0.2">
      <c r="B49" s="16" t="s">
        <v>99</v>
      </c>
      <c r="C49" s="9">
        <v>240</v>
      </c>
      <c r="D49" s="187"/>
      <c r="E49" s="82">
        <f t="shared" si="0"/>
        <v>0</v>
      </c>
      <c r="F49" s="82">
        <f>F51</f>
        <v>0</v>
      </c>
      <c r="G49" s="82">
        <f t="shared" ref="G49:N49" si="8">G51</f>
        <v>0</v>
      </c>
      <c r="H49" s="82">
        <f t="shared" si="8"/>
        <v>0</v>
      </c>
      <c r="I49" s="82">
        <f t="shared" si="8"/>
        <v>0</v>
      </c>
      <c r="J49" s="82">
        <f t="shared" si="8"/>
        <v>0</v>
      </c>
      <c r="K49" s="82">
        <f t="shared" si="8"/>
        <v>0</v>
      </c>
      <c r="L49" s="82">
        <f t="shared" si="8"/>
        <v>0</v>
      </c>
      <c r="M49" s="82">
        <f t="shared" si="8"/>
        <v>0</v>
      </c>
      <c r="N49" s="82">
        <f t="shared" si="8"/>
        <v>0</v>
      </c>
      <c r="O49" s="82">
        <f>O51</f>
        <v>0</v>
      </c>
      <c r="P49" s="82">
        <f>P51</f>
        <v>0</v>
      </c>
      <c r="Q49" s="82">
        <f>Q51</f>
        <v>0</v>
      </c>
    </row>
    <row r="50" spans="2:17" ht="15.75" customHeight="1" x14ac:dyDescent="0.2">
      <c r="B50" s="15" t="s">
        <v>32</v>
      </c>
      <c r="C50" s="6"/>
      <c r="D50" s="184"/>
      <c r="E50" s="82">
        <f t="shared" si="0"/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 ht="46.15" customHeight="1" x14ac:dyDescent="0.2">
      <c r="B51" s="17" t="s">
        <v>100</v>
      </c>
      <c r="C51" s="8" t="s">
        <v>55</v>
      </c>
      <c r="D51" s="183"/>
      <c r="E51" s="82">
        <f t="shared" si="0"/>
        <v>0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 ht="21" customHeight="1" x14ac:dyDescent="0.2">
      <c r="B52" s="16" t="s">
        <v>56</v>
      </c>
      <c r="C52" s="10" t="s">
        <v>57</v>
      </c>
      <c r="D52" s="185"/>
      <c r="E52" s="82">
        <f t="shared" si="0"/>
        <v>0</v>
      </c>
      <c r="F52" s="82">
        <f>F54+F55</f>
        <v>0</v>
      </c>
      <c r="G52" s="82">
        <f t="shared" ref="G52:M52" si="9">G54+G55</f>
        <v>0</v>
      </c>
      <c r="H52" s="82">
        <f t="shared" si="9"/>
        <v>0</v>
      </c>
      <c r="I52" s="82">
        <f t="shared" si="9"/>
        <v>0</v>
      </c>
      <c r="J52" s="82">
        <f t="shared" si="9"/>
        <v>0</v>
      </c>
      <c r="K52" s="82">
        <f t="shared" si="9"/>
        <v>0</v>
      </c>
      <c r="L52" s="82">
        <f t="shared" si="9"/>
        <v>0</v>
      </c>
      <c r="M52" s="82">
        <f t="shared" si="9"/>
        <v>0</v>
      </c>
      <c r="N52" s="82">
        <f>N54+N55</f>
        <v>0</v>
      </c>
      <c r="O52" s="82">
        <f>O54+O55</f>
        <v>0</v>
      </c>
      <c r="P52" s="82">
        <f>P54+P55</f>
        <v>0</v>
      </c>
      <c r="Q52" s="82">
        <f>Q54+Q55</f>
        <v>0</v>
      </c>
    </row>
    <row r="53" spans="2:17" ht="9.75" customHeight="1" x14ac:dyDescent="0.2">
      <c r="B53" s="15" t="s">
        <v>32</v>
      </c>
      <c r="C53" s="7"/>
      <c r="D53" s="186"/>
      <c r="E53" s="82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 ht="21" customHeight="1" x14ac:dyDescent="0.2">
      <c r="B54" s="15" t="s">
        <v>58</v>
      </c>
      <c r="C54" s="8" t="s">
        <v>59</v>
      </c>
      <c r="D54" s="188" t="s">
        <v>211</v>
      </c>
      <c r="E54" s="82">
        <f t="shared" si="0"/>
        <v>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 ht="35.450000000000003" customHeight="1" x14ac:dyDescent="0.2">
      <c r="B55" s="15" t="s">
        <v>60</v>
      </c>
      <c r="C55" s="8" t="s">
        <v>61</v>
      </c>
      <c r="D55" s="183"/>
      <c r="E55" s="82">
        <f t="shared" si="0"/>
        <v>0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 ht="21" customHeight="1" x14ac:dyDescent="0.2">
      <c r="B56" s="16" t="s">
        <v>62</v>
      </c>
      <c r="C56" s="10" t="s">
        <v>63</v>
      </c>
      <c r="D56" s="185"/>
      <c r="E56" s="82">
        <f t="shared" si="0"/>
        <v>0</v>
      </c>
      <c r="F56" s="216">
        <f>F58+F59+F60+F61+F62+F63+F64</f>
        <v>0</v>
      </c>
      <c r="G56" s="216">
        <f>G58+G59+G60+G61+G62+G63+G64</f>
        <v>0</v>
      </c>
      <c r="H56" s="216">
        <f>H58+H59+H60+H61+H62+H63+H64</f>
        <v>0</v>
      </c>
      <c r="I56" s="216">
        <f t="shared" ref="I56:Q56" si="10">I58+I59+I60+I61+I62+I63+I64</f>
        <v>0</v>
      </c>
      <c r="J56" s="216">
        <f>J58+J59+J60+J61+J62+J63+J64</f>
        <v>0</v>
      </c>
      <c r="K56" s="216">
        <f t="shared" si="10"/>
        <v>0</v>
      </c>
      <c r="L56" s="216">
        <f t="shared" si="10"/>
        <v>0</v>
      </c>
      <c r="M56" s="216">
        <f t="shared" si="10"/>
        <v>0</v>
      </c>
      <c r="N56" s="216">
        <f>N58+N59+N60+N61+N62+N63+N64</f>
        <v>0</v>
      </c>
      <c r="O56" s="216">
        <f t="shared" si="10"/>
        <v>0</v>
      </c>
      <c r="P56" s="216">
        <f t="shared" si="10"/>
        <v>0</v>
      </c>
      <c r="Q56" s="216">
        <f t="shared" si="10"/>
        <v>0</v>
      </c>
    </row>
    <row r="57" spans="2:17" ht="21" customHeight="1" x14ac:dyDescent="0.2">
      <c r="B57" s="93" t="s">
        <v>33</v>
      </c>
      <c r="C57" s="10"/>
      <c r="D57" s="185"/>
      <c r="E57" s="82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</row>
    <row r="58" spans="2:17" ht="21" customHeight="1" x14ac:dyDescent="0.2">
      <c r="B58" s="93" t="s">
        <v>62</v>
      </c>
      <c r="C58" s="94" t="s">
        <v>63</v>
      </c>
      <c r="D58" s="185" t="s">
        <v>212</v>
      </c>
      <c r="E58" s="82">
        <f t="shared" si="0"/>
        <v>0</v>
      </c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pans="2:17" ht="21" customHeight="1" x14ac:dyDescent="0.2">
      <c r="B59" s="93" t="s">
        <v>62</v>
      </c>
      <c r="C59" s="94" t="s">
        <v>63</v>
      </c>
      <c r="D59" s="185" t="s">
        <v>205</v>
      </c>
      <c r="E59" s="82">
        <f t="shared" si="0"/>
        <v>0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pans="2:17" ht="21" customHeight="1" x14ac:dyDescent="0.2">
      <c r="B60" s="93" t="s">
        <v>62</v>
      </c>
      <c r="C60" s="94" t="s">
        <v>63</v>
      </c>
      <c r="D60" s="185" t="s">
        <v>206</v>
      </c>
      <c r="E60" s="82">
        <f t="shared" si="0"/>
        <v>0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2:17" ht="21" customHeight="1" x14ac:dyDescent="0.2">
      <c r="B61" s="93" t="s">
        <v>62</v>
      </c>
      <c r="C61" s="94" t="s">
        <v>63</v>
      </c>
      <c r="D61" s="185" t="s">
        <v>213</v>
      </c>
      <c r="E61" s="82">
        <f t="shared" si="0"/>
        <v>0</v>
      </c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pans="2:17" ht="21" customHeight="1" x14ac:dyDescent="0.2">
      <c r="B62" s="93" t="s">
        <v>62</v>
      </c>
      <c r="C62" s="94" t="s">
        <v>63</v>
      </c>
      <c r="D62" s="185" t="s">
        <v>214</v>
      </c>
      <c r="E62" s="82">
        <f t="shared" si="0"/>
        <v>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pans="2:17" ht="21" customHeight="1" x14ac:dyDescent="0.2">
      <c r="B63" s="93" t="s">
        <v>62</v>
      </c>
      <c r="C63" s="94" t="s">
        <v>63</v>
      </c>
      <c r="D63" s="185" t="s">
        <v>215</v>
      </c>
      <c r="E63" s="82">
        <f t="shared" si="0"/>
        <v>0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pans="2:17" ht="21" customHeight="1" x14ac:dyDescent="0.2">
      <c r="B64" s="93" t="s">
        <v>62</v>
      </c>
      <c r="C64" s="94" t="s">
        <v>63</v>
      </c>
      <c r="D64" s="185" t="s">
        <v>216</v>
      </c>
      <c r="E64" s="82">
        <f t="shared" si="0"/>
        <v>0</v>
      </c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pans="2:17" ht="35.450000000000003" customHeight="1" x14ac:dyDescent="0.2">
      <c r="B65" s="16" t="s">
        <v>64</v>
      </c>
      <c r="C65" s="10" t="s">
        <v>65</v>
      </c>
      <c r="D65" s="185"/>
      <c r="E65" s="82">
        <f t="shared" si="0"/>
        <v>0</v>
      </c>
      <c r="F65" s="82">
        <f>F67+F68+F69+F70</f>
        <v>0</v>
      </c>
      <c r="G65" s="82">
        <f t="shared" ref="G65:N65" si="11">G67+G68+G69+G70</f>
        <v>0</v>
      </c>
      <c r="H65" s="82">
        <f t="shared" si="11"/>
        <v>0</v>
      </c>
      <c r="I65" s="82">
        <f t="shared" si="11"/>
        <v>0</v>
      </c>
      <c r="J65" s="82">
        <f t="shared" si="11"/>
        <v>0</v>
      </c>
      <c r="K65" s="82">
        <f t="shared" si="11"/>
        <v>0</v>
      </c>
      <c r="L65" s="82">
        <f t="shared" si="11"/>
        <v>0</v>
      </c>
      <c r="M65" s="82">
        <f t="shared" si="11"/>
        <v>0</v>
      </c>
      <c r="N65" s="82">
        <f t="shared" si="11"/>
        <v>0</v>
      </c>
      <c r="O65" s="82">
        <f>O67+O68+O69+O70</f>
        <v>0</v>
      </c>
      <c r="P65" s="82">
        <f>P67+P68+P69+P70</f>
        <v>0</v>
      </c>
      <c r="Q65" s="82">
        <f>Q67+Q68+Q69+Q70</f>
        <v>0</v>
      </c>
    </row>
    <row r="66" spans="2:17" ht="9.75" customHeight="1" x14ac:dyDescent="0.2">
      <c r="B66" s="15" t="s">
        <v>32</v>
      </c>
      <c r="C66" s="7"/>
      <c r="D66" s="186"/>
      <c r="E66" s="82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 ht="27.6" customHeight="1" x14ac:dyDescent="0.2">
      <c r="B67" s="15" t="s">
        <v>66</v>
      </c>
      <c r="C67" s="8" t="s">
        <v>67</v>
      </c>
      <c r="D67" s="188" t="s">
        <v>205</v>
      </c>
      <c r="E67" s="82">
        <f t="shared" si="0"/>
        <v>0</v>
      </c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 ht="27.6" customHeight="1" x14ac:dyDescent="0.2">
      <c r="B68" s="15" t="s">
        <v>68</v>
      </c>
      <c r="C68" s="8" t="s">
        <v>69</v>
      </c>
      <c r="D68" s="183"/>
      <c r="E68" s="82">
        <f t="shared" si="0"/>
        <v>0</v>
      </c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 ht="37.9" customHeight="1" x14ac:dyDescent="0.2">
      <c r="B69" s="15" t="s">
        <v>80</v>
      </c>
      <c r="C69" s="8" t="s">
        <v>81</v>
      </c>
      <c r="D69" s="183"/>
      <c r="E69" s="82">
        <f t="shared" si="0"/>
        <v>0</v>
      </c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 ht="21" customHeight="1" x14ac:dyDescent="0.2">
      <c r="B70" s="15" t="s">
        <v>70</v>
      </c>
      <c r="C70" s="8" t="s">
        <v>71</v>
      </c>
      <c r="D70" s="188" t="s">
        <v>205</v>
      </c>
      <c r="E70" s="82">
        <f t="shared" si="0"/>
        <v>0</v>
      </c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 ht="12.75" customHeight="1" x14ac:dyDescent="0.2">
      <c r="B71" s="15" t="s">
        <v>32</v>
      </c>
      <c r="C71" s="8"/>
      <c r="D71" s="183"/>
      <c r="E71" s="82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</row>
    <row r="72" spans="2:17" ht="21" customHeight="1" x14ac:dyDescent="0.2">
      <c r="B72" s="15" t="s">
        <v>154</v>
      </c>
      <c r="C72" s="8"/>
      <c r="D72" s="183"/>
      <c r="E72" s="82">
        <f t="shared" si="0"/>
        <v>0</v>
      </c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 ht="21" customHeight="1" x14ac:dyDescent="0.2">
      <c r="B73" s="15" t="s">
        <v>155</v>
      </c>
      <c r="C73" s="8"/>
      <c r="D73" s="183"/>
      <c r="E73" s="82">
        <f t="shared" si="0"/>
        <v>0</v>
      </c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 ht="21" customHeight="1" x14ac:dyDescent="0.2">
      <c r="B74" s="15" t="s">
        <v>156</v>
      </c>
      <c r="C74" s="8"/>
      <c r="D74" s="183"/>
      <c r="E74" s="82">
        <f t="shared" si="0"/>
        <v>0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 ht="21" customHeight="1" x14ac:dyDescent="0.2">
      <c r="B75" s="15" t="s">
        <v>157</v>
      </c>
      <c r="C75" s="8"/>
      <c r="D75" s="183"/>
      <c r="E75" s="82">
        <f t="shared" si="0"/>
        <v>0</v>
      </c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 ht="21" customHeight="1" x14ac:dyDescent="0.2">
      <c r="B76" s="16" t="s">
        <v>72</v>
      </c>
      <c r="C76" s="10" t="s">
        <v>73</v>
      </c>
      <c r="D76" s="185"/>
      <c r="E76" s="82">
        <f t="shared" si="0"/>
        <v>0</v>
      </c>
      <c r="F76" s="82">
        <f>F78+F79</f>
        <v>0</v>
      </c>
      <c r="G76" s="82">
        <f t="shared" ref="G76:N76" si="12">G78+G79</f>
        <v>0</v>
      </c>
      <c r="H76" s="82">
        <f t="shared" si="12"/>
        <v>0</v>
      </c>
      <c r="I76" s="82">
        <f t="shared" si="12"/>
        <v>0</v>
      </c>
      <c r="J76" s="82">
        <f t="shared" si="12"/>
        <v>0</v>
      </c>
      <c r="K76" s="82">
        <f t="shared" si="12"/>
        <v>0</v>
      </c>
      <c r="L76" s="82">
        <f t="shared" si="12"/>
        <v>0</v>
      </c>
      <c r="M76" s="82">
        <f t="shared" si="12"/>
        <v>0</v>
      </c>
      <c r="N76" s="82">
        <f t="shared" si="12"/>
        <v>0</v>
      </c>
      <c r="O76" s="82">
        <f>O78+O79</f>
        <v>0</v>
      </c>
      <c r="P76" s="82">
        <f>P78+P79</f>
        <v>0</v>
      </c>
      <c r="Q76" s="82">
        <f>Q78+Q79</f>
        <v>0</v>
      </c>
    </row>
    <row r="77" spans="2:17" ht="9.75" customHeight="1" x14ac:dyDescent="0.2">
      <c r="B77" s="15" t="s">
        <v>32</v>
      </c>
      <c r="C77" s="7"/>
      <c r="D77" s="186"/>
      <c r="E77" s="82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 ht="33.6" customHeight="1" x14ac:dyDescent="0.2">
      <c r="B78" s="15" t="s">
        <v>74</v>
      </c>
      <c r="C78" s="8" t="s">
        <v>75</v>
      </c>
      <c r="D78" s="183"/>
      <c r="E78" s="82">
        <f t="shared" si="0"/>
        <v>0</v>
      </c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 ht="31.15" customHeight="1" x14ac:dyDescent="0.2">
      <c r="B79" s="15" t="s">
        <v>76</v>
      </c>
      <c r="C79" s="8" t="s">
        <v>77</v>
      </c>
      <c r="D79" s="183"/>
      <c r="E79" s="82">
        <f t="shared" si="0"/>
        <v>0</v>
      </c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 ht="9.75" customHeight="1" x14ac:dyDescent="0.2">
      <c r="B80" s="15" t="s">
        <v>78</v>
      </c>
      <c r="C80" s="7"/>
      <c r="D80" s="186"/>
      <c r="E80" s="82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 ht="21" customHeight="1" x14ac:dyDescent="0.2">
      <c r="B81" s="15" t="s">
        <v>79</v>
      </c>
      <c r="C81" s="8" t="s">
        <v>36</v>
      </c>
      <c r="D81" s="183"/>
      <c r="E81" s="82">
        <f>F81+G81+H81+I81+J81+K81+L81+M81+N81+O81+P81+Q81</f>
        <v>0</v>
      </c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</sheetData>
  <sheetProtection sheet="1" objects="1" scenarios="1" formatCells="0" formatColumns="0" formatRows="0"/>
  <mergeCells count="16">
    <mergeCell ref="B17:B18"/>
    <mergeCell ref="C17:C18"/>
    <mergeCell ref="D17:D18"/>
    <mergeCell ref="B15:Q15"/>
    <mergeCell ref="E17:E18"/>
    <mergeCell ref="F17:Q17"/>
    <mergeCell ref="P1:Q1"/>
    <mergeCell ref="K2:Q2"/>
    <mergeCell ref="O4:P4"/>
    <mergeCell ref="O6:P6"/>
    <mergeCell ref="N7:Q7"/>
    <mergeCell ref="K8:Q8"/>
    <mergeCell ref="B11:Q11"/>
    <mergeCell ref="B12:Q12"/>
    <mergeCell ref="B13:Q13"/>
    <mergeCell ref="B14:Q14"/>
  </mergeCells>
  <phoneticPr fontId="4" type="noConversion"/>
  <printOptions horizontalCentered="1"/>
  <pageMargins left="1.1811023622047245" right="0.19685039370078741" top="0.15748031496062992" bottom="0.15748031496062992" header="0.15748031496062992" footer="0.15748031496062992"/>
  <pageSetup paperSize="9" scale="38" orientation="landscape" r:id="rId1"/>
  <headerFooter alignWithMargins="0">
    <oddFooter>&amp;C&amp;P</oddFooter>
  </headerFooter>
  <ignoredErrors>
    <ignoredError sqref="C26:E26 C31:E81 C28:Q30 C27:E27 J27:K27 M27:N27 P27:Q27 C25:E25 P25:Q25 M25:N25 J25:K25 J26:K26 M26:Q26" numberStoredAsText="1"/>
    <ignoredError sqref="F31:Q33 F37:Q38 F74:Q81 G73:H73 J73:K73 M73:N73 P73:Q73 P72:Q72 O71:Q71 P70:Q70 F43:Q44 F49:Q66 O68:Q69 O67:Q67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35</vt:i4>
      </vt:variant>
    </vt:vector>
  </HeadingPairs>
  <TitlesOfParts>
    <vt:vector size="55" baseType="lpstr">
      <vt:lpstr>Заголовочный раздел</vt:lpstr>
      <vt:lpstr>Показатели финансового состояни</vt:lpstr>
      <vt:lpstr>Показатели  по поступлениям</vt:lpstr>
      <vt:lpstr>Приложение 1</vt:lpstr>
      <vt:lpstr>Приложение 2</vt:lpstr>
      <vt:lpstr>Касс. план (50400)</vt:lpstr>
      <vt:lpstr>Касс. план Обл. бюдж.</vt:lpstr>
      <vt:lpstr>Остаток Обл. бюдж.</vt:lpstr>
      <vt:lpstr>перевозка</vt:lpstr>
      <vt:lpstr>Остаток ХМАО</vt:lpstr>
      <vt:lpstr>Касс.пл.Внеб.(50300)СВОД</vt:lpstr>
      <vt:lpstr>Касс.пл.Внеб.(50300) (2)</vt:lpstr>
      <vt:lpstr>Остаток Внеб.(50300)</vt:lpstr>
      <vt:lpstr>Касс.пл.Внеб.(50320)</vt:lpstr>
      <vt:lpstr>Остаток Внеб.(50320)</vt:lpstr>
      <vt:lpstr>Субсидия (50500)</vt:lpstr>
      <vt:lpstr>Остаток по субсидии</vt:lpstr>
      <vt:lpstr>Касс.пл.Мед.стр.(00000)</vt:lpstr>
      <vt:lpstr>Остаток Мед.стр.(00000)</vt:lpstr>
      <vt:lpstr>Плановые показатели</vt:lpstr>
      <vt:lpstr>'Касс. план (50400)'!Заголовки_для_печати</vt:lpstr>
      <vt:lpstr>'Касс. план Обл. бюдж.'!Заголовки_для_печати</vt:lpstr>
      <vt:lpstr>'Касс.пл.Внеб.(50300) (2)'!Заголовки_для_печати</vt:lpstr>
      <vt:lpstr>'Касс.пл.Внеб.(50300)СВОД'!Заголовки_для_печати</vt:lpstr>
      <vt:lpstr>'Касс.пл.Внеб.(50320)'!Заголовки_для_печати</vt:lpstr>
      <vt:lpstr>'Касс.пл.Мед.стр.(00000)'!Заголовки_для_печати</vt:lpstr>
      <vt:lpstr>'Остаток Внеб.(50300)'!Заголовки_для_печати</vt:lpstr>
      <vt:lpstr>'Остаток Внеб.(50320)'!Заголовки_для_печати</vt:lpstr>
      <vt:lpstr>'Остаток Мед.стр.(00000)'!Заголовки_для_печати</vt:lpstr>
      <vt:lpstr>'Остаток Обл. бюдж.'!Заголовки_для_печати</vt:lpstr>
      <vt:lpstr>'Остаток по субсидии'!Заголовки_для_печати</vt:lpstr>
      <vt:lpstr>'Остаток ХМАО'!Заголовки_для_печати</vt:lpstr>
      <vt:lpstr>перевозка!Заголовки_для_печати</vt:lpstr>
      <vt:lpstr>'Показатели  по поступлениям'!Заголовки_для_печати</vt:lpstr>
      <vt:lpstr>'Приложение 1'!Заголовки_для_печати</vt:lpstr>
      <vt:lpstr>'Приложение 2'!Заголовки_для_печати</vt:lpstr>
      <vt:lpstr>'Субсидия (50500)'!Заголовки_для_печати</vt:lpstr>
      <vt:lpstr>'Касс. план (50400)'!Область_печати</vt:lpstr>
      <vt:lpstr>'Касс. план Обл. бюдж.'!Область_печати</vt:lpstr>
      <vt:lpstr>'Касс.пл.Внеб.(50300) (2)'!Область_печати</vt:lpstr>
      <vt:lpstr>'Касс.пл.Внеб.(50300)СВОД'!Область_печати</vt:lpstr>
      <vt:lpstr>'Касс.пл.Внеб.(50320)'!Область_печати</vt:lpstr>
      <vt:lpstr>'Касс.пл.Мед.стр.(00000)'!Область_печати</vt:lpstr>
      <vt:lpstr>'Остаток Внеб.(50300)'!Область_печати</vt:lpstr>
      <vt:lpstr>'Остаток Внеб.(50320)'!Область_печати</vt:lpstr>
      <vt:lpstr>'Остаток Мед.стр.(00000)'!Область_печати</vt:lpstr>
      <vt:lpstr>'Остаток Обл. бюдж.'!Область_печати</vt:lpstr>
      <vt:lpstr>'Остаток по субсидии'!Область_печати</vt:lpstr>
      <vt:lpstr>'Остаток ХМАО'!Область_печати</vt:lpstr>
      <vt:lpstr>перевозка!Область_печати</vt:lpstr>
      <vt:lpstr>'Плановые показатели'!Область_печати</vt:lpstr>
      <vt:lpstr>'Показатели  по поступлениям'!Область_печати</vt:lpstr>
      <vt:lpstr>'Приложение 1'!Область_печати</vt:lpstr>
      <vt:lpstr>'Приложение 2'!Область_печати</vt:lpstr>
      <vt:lpstr>'Субсидия (50500)'!Область_печати</vt:lpstr>
    </vt:vector>
  </TitlesOfParts>
  <Company>DSZN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2017-02-08T06:14:33Z</cp:lastPrinted>
  <dcterms:created xsi:type="dcterms:W3CDTF">2003-07-22T16:25:37Z</dcterms:created>
  <dcterms:modified xsi:type="dcterms:W3CDTF">2017-02-08T06:35:30Z</dcterms:modified>
</cp:coreProperties>
</file>